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updateLinks="never" codeName="ThisWorkbook" hidePivotFieldList="1" defaultThemeVersion="124226"/>
  <mc:AlternateContent xmlns:mc="http://schemas.openxmlformats.org/markup-compatibility/2006">
    <mc:Choice Requires="x15">
      <x15ac:absPath xmlns:x15ac="http://schemas.microsoft.com/office/spreadsheetml/2010/11/ac" url="J:\Invoice Templates\0-New Invoices FY 24\"/>
    </mc:Choice>
  </mc:AlternateContent>
  <xr:revisionPtr revIDLastSave="0" documentId="13_ncr:1_{2FD5D9F5-BF60-42A6-B65C-0B0D53F09933}" xr6:coauthVersionLast="47" xr6:coauthVersionMax="47" xr10:uidLastSave="{00000000-0000-0000-0000-000000000000}"/>
  <bookViews>
    <workbookView xWindow="28680" yWindow="-120" windowWidth="29040" windowHeight="15840" tabRatio="773" xr2:uid="{00000000-000D-0000-FFFF-FFFF00000000}"/>
  </bookViews>
  <sheets>
    <sheet name="Multi-Location Invoice" sheetId="15" r:id="rId1"/>
    <sheet name="BHO Multi-Location Invoice " sheetId="18" r:id="rId2"/>
    <sheet name="Cover Sheet" sheetId="13" r:id="rId3"/>
    <sheet name="Sheet3" sheetId="17" r:id="rId4"/>
    <sheet name="Sheet1" sheetId="5" state="hidden" r:id="rId5"/>
  </sheets>
  <externalReferences>
    <externalReference r:id="rId6"/>
  </externalReferences>
  <definedNames>
    <definedName name="AppropriationCode">Sheet1!#REF!</definedName>
    <definedName name="CountyAndOrgCode">Sheet1!$A$6:$D$98</definedName>
    <definedName name="CountyDistrict">Sheet1!$G$6:$G$95</definedName>
    <definedName name="DistrictCounties">Sheet1!$A$5:$A$51</definedName>
    <definedName name="Mileage">Sheet1!$A$54:$A$55</definedName>
    <definedName name="Organization">[1]Sheet1!$A$1:$A$4</definedName>
    <definedName name="_xlnm.Print_Area" localSheetId="2">'Cover Sheet'!$A$1:$G$41</definedName>
    <definedName name="SubObjectCode">Sheet1!#REF!</definedName>
    <definedName name="YesorNo">Sheet1!$A$2:$A$3</definedName>
  </definedNames>
  <calcPr calcId="191029"/>
  <pivotCaches>
    <pivotCache cacheId="8"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3" l="1"/>
  <c r="G16" i="15"/>
  <c r="G17" i="15"/>
  <c r="G18" i="15"/>
  <c r="G19" i="15"/>
  <c r="G20" i="15"/>
  <c r="G21" i="15"/>
  <c r="G22" i="15"/>
  <c r="G23" i="15"/>
  <c r="G24" i="15"/>
  <c r="G25" i="15"/>
  <c r="G26" i="15"/>
  <c r="G27" i="15"/>
  <c r="Q19" i="15" l="1"/>
  <c r="L17" i="15"/>
  <c r="L18" i="15"/>
  <c r="L19" i="15"/>
  <c r="I17" i="15"/>
  <c r="Q17" i="15" s="1"/>
  <c r="I18" i="15"/>
  <c r="Q18" i="15" s="1"/>
  <c r="I19" i="15"/>
  <c r="G17" i="18"/>
  <c r="G18" i="18"/>
  <c r="G19" i="18"/>
  <c r="G20" i="18"/>
  <c r="G21" i="18"/>
  <c r="G22" i="18"/>
  <c r="G23" i="18"/>
  <c r="G24" i="18"/>
  <c r="G25" i="18"/>
  <c r="L17" i="18"/>
  <c r="L18" i="18"/>
  <c r="L19" i="18"/>
  <c r="I17" i="18"/>
  <c r="Q17" i="18" s="1"/>
  <c r="I18" i="18"/>
  <c r="Q18" i="18" s="1"/>
  <c r="I19" i="18"/>
  <c r="Q19" i="18" s="1"/>
  <c r="P36" i="18"/>
  <c r="Q36" i="18" s="1"/>
  <c r="O36" i="18"/>
  <c r="L36" i="18"/>
  <c r="K36" i="18"/>
  <c r="I36" i="18"/>
  <c r="G36" i="18"/>
  <c r="P35" i="18"/>
  <c r="O35" i="18"/>
  <c r="L35" i="18"/>
  <c r="K35" i="18"/>
  <c r="I35" i="18"/>
  <c r="G35" i="18"/>
  <c r="P34" i="18"/>
  <c r="O34" i="18"/>
  <c r="L34" i="18"/>
  <c r="K34" i="18"/>
  <c r="I34" i="18"/>
  <c r="Q34" i="18" s="1"/>
  <c r="G34" i="18"/>
  <c r="P33" i="18"/>
  <c r="O33" i="18"/>
  <c r="L33" i="18"/>
  <c r="K33" i="18"/>
  <c r="I33" i="18"/>
  <c r="G33" i="18"/>
  <c r="P32" i="18"/>
  <c r="O32" i="18"/>
  <c r="L32" i="18"/>
  <c r="K32" i="18"/>
  <c r="I32" i="18"/>
  <c r="G32" i="18"/>
  <c r="P31" i="18"/>
  <c r="O31" i="18"/>
  <c r="L31" i="18"/>
  <c r="K31" i="18"/>
  <c r="I31" i="18"/>
  <c r="G31" i="18"/>
  <c r="Q30" i="18"/>
  <c r="P30" i="18"/>
  <c r="O30" i="18"/>
  <c r="L30" i="18"/>
  <c r="K30" i="18"/>
  <c r="I30" i="18"/>
  <c r="G30" i="18"/>
  <c r="P29" i="18"/>
  <c r="Q29" i="18" s="1"/>
  <c r="O29" i="18"/>
  <c r="L29" i="18"/>
  <c r="K29" i="18"/>
  <c r="I29" i="18"/>
  <c r="G29" i="18"/>
  <c r="P27" i="18"/>
  <c r="Q27" i="18" s="1"/>
  <c r="O27" i="18"/>
  <c r="L27" i="18"/>
  <c r="K27" i="18"/>
  <c r="I27" i="18"/>
  <c r="G27" i="18"/>
  <c r="P26" i="18"/>
  <c r="O26" i="18"/>
  <c r="L26" i="18"/>
  <c r="K26" i="18"/>
  <c r="I26" i="18"/>
  <c r="G26" i="18"/>
  <c r="P25" i="18"/>
  <c r="O25" i="18"/>
  <c r="L25" i="18"/>
  <c r="K25" i="18"/>
  <c r="I25" i="18"/>
  <c r="Q25" i="18" s="1"/>
  <c r="P24" i="18"/>
  <c r="O24" i="18"/>
  <c r="L24" i="18"/>
  <c r="K24" i="18"/>
  <c r="I24" i="18"/>
  <c r="P23" i="18"/>
  <c r="O23" i="18"/>
  <c r="L23" i="18"/>
  <c r="K23" i="18"/>
  <c r="I23" i="18"/>
  <c r="Q23" i="18" s="1"/>
  <c r="P22" i="18"/>
  <c r="O22" i="18"/>
  <c r="L22" i="18"/>
  <c r="K22" i="18"/>
  <c r="I22" i="18"/>
  <c r="Q22" i="18" s="1"/>
  <c r="Q21" i="18"/>
  <c r="P21" i="18"/>
  <c r="O21" i="18"/>
  <c r="L21" i="18"/>
  <c r="K21" i="18"/>
  <c r="I21" i="18"/>
  <c r="P20" i="18"/>
  <c r="Q20" i="18" s="1"/>
  <c r="O20" i="18"/>
  <c r="L20" i="18"/>
  <c r="K20" i="18"/>
  <c r="I20" i="18"/>
  <c r="P16" i="18"/>
  <c r="O16" i="18"/>
  <c r="L16" i="18"/>
  <c r="L37" i="18" s="1"/>
  <c r="K16" i="18"/>
  <c r="I16" i="18"/>
  <c r="I37" i="18" s="1"/>
  <c r="G16" i="18"/>
  <c r="G37" i="18" s="1"/>
  <c r="B9" i="13"/>
  <c r="B8" i="13"/>
  <c r="Q33" i="18" l="1"/>
  <c r="Q31" i="18"/>
  <c r="Q32" i="18"/>
  <c r="Q35" i="18"/>
  <c r="Q24" i="18"/>
  <c r="P37" i="18"/>
  <c r="Q26" i="18"/>
  <c r="Q16" i="18"/>
  <c r="B7" i="13"/>
  <c r="G29" i="15"/>
  <c r="Q37" i="18" l="1"/>
  <c r="I21" i="15"/>
  <c r="I22" i="15"/>
  <c r="I23" i="15"/>
  <c r="I16" i="15"/>
  <c r="K36" i="15"/>
  <c r="K16" i="15"/>
  <c r="I20" i="15" l="1"/>
  <c r="K29" i="15"/>
  <c r="K31" i="15"/>
  <c r="K32" i="15"/>
  <c r="K33" i="15"/>
  <c r="K34" i="15"/>
  <c r="K35" i="15"/>
  <c r="K30" i="15"/>
  <c r="I24" i="15"/>
  <c r="I25" i="15"/>
  <c r="I26" i="15"/>
  <c r="I27" i="15"/>
  <c r="I30" i="15"/>
  <c r="I31" i="15"/>
  <c r="I32" i="15"/>
  <c r="I33" i="15"/>
  <c r="I34" i="15"/>
  <c r="I35" i="15"/>
  <c r="I36" i="15"/>
  <c r="K20" i="15" l="1"/>
  <c r="K21" i="15"/>
  <c r="K22" i="15"/>
  <c r="K23" i="15"/>
  <c r="K24" i="15"/>
  <c r="K25" i="15"/>
  <c r="K26" i="15"/>
  <c r="K27" i="15"/>
  <c r="I29" i="15" l="1"/>
  <c r="G30" i="15"/>
  <c r="G31" i="15"/>
  <c r="G32" i="15"/>
  <c r="G33" i="15"/>
  <c r="G34" i="15"/>
  <c r="G35" i="15"/>
  <c r="G36" i="15"/>
  <c r="P36" i="15"/>
  <c r="O36" i="15"/>
  <c r="L36" i="15"/>
  <c r="P35" i="15"/>
  <c r="O35" i="15"/>
  <c r="L35" i="15"/>
  <c r="P34" i="15"/>
  <c r="O34" i="15"/>
  <c r="L34" i="15"/>
  <c r="P33" i="15"/>
  <c r="O33" i="15"/>
  <c r="L33" i="15"/>
  <c r="P32" i="15"/>
  <c r="O32" i="15"/>
  <c r="L32" i="15"/>
  <c r="P31" i="15"/>
  <c r="O31" i="15"/>
  <c r="L31" i="15"/>
  <c r="O30" i="15"/>
  <c r="P29" i="15"/>
  <c r="O29" i="15"/>
  <c r="L29" i="15"/>
  <c r="P27" i="15"/>
  <c r="O27" i="15"/>
  <c r="L27" i="15"/>
  <c r="P26" i="15"/>
  <c r="O26" i="15"/>
  <c r="L26" i="15"/>
  <c r="P25" i="15"/>
  <c r="O25" i="15"/>
  <c r="L25" i="15"/>
  <c r="P24" i="15"/>
  <c r="O24" i="15"/>
  <c r="L24" i="15"/>
  <c r="P23" i="15"/>
  <c r="O23" i="15"/>
  <c r="L23" i="15"/>
  <c r="P22" i="15"/>
  <c r="O22" i="15"/>
  <c r="L22" i="15"/>
  <c r="P21" i="15"/>
  <c r="O21" i="15"/>
  <c r="L21" i="15"/>
  <c r="P20" i="15"/>
  <c r="O20" i="15"/>
  <c r="L20" i="15"/>
  <c r="P16" i="15"/>
  <c r="O16" i="15"/>
  <c r="L16" i="15"/>
  <c r="P20" i="17"/>
  <c r="O20" i="17"/>
  <c r="N20" i="17"/>
  <c r="M20" i="17"/>
  <c r="L20" i="17"/>
  <c r="K20" i="17"/>
  <c r="J20" i="17"/>
  <c r="I20" i="17"/>
  <c r="B11" i="13"/>
  <c r="B10" i="13"/>
  <c r="F11" i="13"/>
  <c r="F10" i="13"/>
  <c r="F9" i="13"/>
  <c r="Q29" i="15" l="1"/>
  <c r="Q23" i="15"/>
  <c r="Q20" i="15"/>
  <c r="Q35" i="15"/>
  <c r="Q27" i="15"/>
  <c r="Q34" i="15"/>
  <c r="Q21" i="15"/>
  <c r="Q24" i="15"/>
  <c r="Q36" i="15"/>
  <c r="Q26" i="15"/>
  <c r="Q33" i="15"/>
  <c r="Q25" i="15"/>
  <c r="Q32" i="15"/>
  <c r="Q31" i="15"/>
  <c r="Q16" i="15"/>
  <c r="G37" i="15"/>
  <c r="I37" i="15" l="1"/>
  <c r="Q22" i="15" l="1"/>
  <c r="G94" i="5"/>
  <c r="G95"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P30" i="15" l="1"/>
  <c r="P37" i="15" s="1"/>
  <c r="L30" i="15"/>
  <c r="Q30" i="15" l="1"/>
  <c r="Q37" i="15" s="1"/>
  <c r="L37" i="15"/>
</calcChain>
</file>

<file path=xl/sharedStrings.xml><?xml version="1.0" encoding="utf-8"?>
<sst xmlns="http://schemas.openxmlformats.org/spreadsheetml/2006/main" count="495" uniqueCount="299">
  <si>
    <t>Travel 
Hours</t>
  </si>
  <si>
    <t>INVOICE INFORMATION</t>
  </si>
  <si>
    <t>INTERPRETER INFORMATION</t>
  </si>
  <si>
    <t>Language</t>
  </si>
  <si>
    <t>Total 
Miles</t>
  </si>
  <si>
    <t># of Interpreting Hours</t>
  </si>
  <si>
    <t>Payment Rate*</t>
  </si>
  <si>
    <t xml:space="preserve"> Travel Time Rate*</t>
  </si>
  <si>
    <t>Mileage Rate*</t>
  </si>
  <si>
    <t>Time for Lunch</t>
  </si>
  <si>
    <t>Interpreting Time Subtotal</t>
  </si>
  <si>
    <t>Travel Time Subtotal</t>
  </si>
  <si>
    <t>Mileage Subtotal</t>
  </si>
  <si>
    <t>Start 
Time</t>
  </si>
  <si>
    <t>End 
Time</t>
  </si>
  <si>
    <t>Interpreter's Name</t>
  </si>
  <si>
    <t>Grand Total</t>
  </si>
  <si>
    <t>Itemization</t>
  </si>
  <si>
    <t>County</t>
  </si>
  <si>
    <t>Dist</t>
  </si>
  <si>
    <t>Code</t>
  </si>
  <si>
    <t>17th</t>
  </si>
  <si>
    <t>12th</t>
  </si>
  <si>
    <t>18th</t>
  </si>
  <si>
    <t>15th</t>
  </si>
  <si>
    <t>16th</t>
  </si>
  <si>
    <t>20th</t>
  </si>
  <si>
    <t>Broomfield Court</t>
  </si>
  <si>
    <t>Chaffee Combined Court</t>
  </si>
  <si>
    <t>11th</t>
  </si>
  <si>
    <t>Cheyenne Combined Court</t>
  </si>
  <si>
    <t>Clear Creek Combined Court</t>
  </si>
  <si>
    <t>Conejos Combined Court</t>
  </si>
  <si>
    <t>Costilla Combined Court</t>
  </si>
  <si>
    <t>Crowley Combined Court</t>
  </si>
  <si>
    <t>Custer Combined Court</t>
  </si>
  <si>
    <t>Delta Combined Court</t>
  </si>
  <si>
    <t>Denver District Court</t>
  </si>
  <si>
    <t>Denver Probate Court</t>
  </si>
  <si>
    <t>Dolores Combined Court</t>
  </si>
  <si>
    <t>22nd</t>
  </si>
  <si>
    <t>Douglas Combined Court</t>
  </si>
  <si>
    <t>Eagle Combined Court</t>
  </si>
  <si>
    <t>El Paso Combined Court</t>
  </si>
  <si>
    <t>Elbert Combined Court</t>
  </si>
  <si>
    <t>Fremont Combined Court</t>
  </si>
  <si>
    <t>Garfield Combined Court</t>
  </si>
  <si>
    <t>Gilpin Combined Court</t>
  </si>
  <si>
    <t>Grand Combined Court</t>
  </si>
  <si>
    <t>14th</t>
  </si>
  <si>
    <t>Gunnison Combined Court</t>
  </si>
  <si>
    <t>Hinsdale Combined Court</t>
  </si>
  <si>
    <t>Huerfano Combined Court</t>
  </si>
  <si>
    <t>Jackson Combined Court</t>
  </si>
  <si>
    <t>Jefferson Combined Court</t>
  </si>
  <si>
    <t>Kiowa Combined Court</t>
  </si>
  <si>
    <t>Kit Carson Combined Court</t>
  </si>
  <si>
    <t>13th</t>
  </si>
  <si>
    <t>La Plata Combined Court</t>
  </si>
  <si>
    <t>Lake Combined Court</t>
  </si>
  <si>
    <t>Larimer Combined Court</t>
  </si>
  <si>
    <t>Las Animas Combined Court</t>
  </si>
  <si>
    <t>Lincoln Combined Court</t>
  </si>
  <si>
    <t>Logan Combined Court</t>
  </si>
  <si>
    <t>Mesa Combined Court</t>
  </si>
  <si>
    <t>21st</t>
  </si>
  <si>
    <t>Mineral Combined Court</t>
  </si>
  <si>
    <t>Moffat Combined Court</t>
  </si>
  <si>
    <t>Montezuma District Court</t>
  </si>
  <si>
    <t>Montrose Combined Court</t>
  </si>
  <si>
    <t>Morgan Combined Court</t>
  </si>
  <si>
    <t>Otero Combined Court</t>
  </si>
  <si>
    <t>Ouray Combined Court</t>
  </si>
  <si>
    <t>Park Combined Court</t>
  </si>
  <si>
    <t>Phillips Combined Court</t>
  </si>
  <si>
    <t>Pitkin Combined Court</t>
  </si>
  <si>
    <t>Prowers Combined Court</t>
  </si>
  <si>
    <t>Pueblo Combined Court</t>
  </si>
  <si>
    <t>10th</t>
  </si>
  <si>
    <t>Rio Blanco Combined Court</t>
  </si>
  <si>
    <t>Rio Grande Combined Court</t>
  </si>
  <si>
    <t>Routt Combined Court</t>
  </si>
  <si>
    <t>Saguache Combined Court</t>
  </si>
  <si>
    <t>San Juan Combined Court</t>
  </si>
  <si>
    <t>San Miguel Combined Court</t>
  </si>
  <si>
    <t>Sedgwick Combined Court</t>
  </si>
  <si>
    <t>Summit Combined Court</t>
  </si>
  <si>
    <t>Teller Combined Court</t>
  </si>
  <si>
    <t>Washington Combined Court</t>
  </si>
  <si>
    <t>Weld Combined Court</t>
  </si>
  <si>
    <t>19th</t>
  </si>
  <si>
    <t>Yuma Combined Court</t>
  </si>
  <si>
    <t>Probation</t>
  </si>
  <si>
    <t>Probation - Denver Adult</t>
  </si>
  <si>
    <t>Probation - Denver Juvenile</t>
  </si>
  <si>
    <t xml:space="preserve">Probation </t>
  </si>
  <si>
    <t>Total Time</t>
  </si>
  <si>
    <t>Yes</t>
  </si>
  <si>
    <t>No</t>
  </si>
  <si>
    <t>Org Code</t>
  </si>
  <si>
    <t>01st</t>
  </si>
  <si>
    <t>02nd</t>
  </si>
  <si>
    <t>03rd</t>
  </si>
  <si>
    <t>04th</t>
  </si>
  <si>
    <t>05th</t>
  </si>
  <si>
    <t>06th</t>
  </si>
  <si>
    <t>07th</t>
  </si>
  <si>
    <t>08th</t>
  </si>
  <si>
    <t>09th</t>
  </si>
  <si>
    <t>Boulder Combined Court</t>
  </si>
  <si>
    <t>Arapahoe Combined Court</t>
  </si>
  <si>
    <t>Adams Combined Courts</t>
  </si>
  <si>
    <t>Bent Combined Court</t>
  </si>
  <si>
    <t>Baca Combined Court</t>
  </si>
  <si>
    <t>Alamosa Combined Court</t>
  </si>
  <si>
    <t>Archuleta Combined Court</t>
  </si>
  <si>
    <t>Colorado Judicial Department</t>
  </si>
  <si>
    <t>Office of Language Access</t>
  </si>
  <si>
    <t>* Interpreter's Full Name:</t>
  </si>
  <si>
    <t>* Interpreter's Invoice #:</t>
  </si>
  <si>
    <t>Business Name (if applies):</t>
  </si>
  <si>
    <t>EFT  (yes or no):</t>
  </si>
  <si>
    <t>* CORE Vendor Number (if known):</t>
  </si>
  <si>
    <t>* Invoice Submission Date:</t>
  </si>
  <si>
    <t xml:space="preserve">   * (if not known, SS# or E.I.N.):</t>
  </si>
  <si>
    <t>Fiscal Year:</t>
  </si>
  <si>
    <t>* Billing Address:</t>
  </si>
  <si>
    <t>Phone Number:</t>
  </si>
  <si>
    <t>Interpreter Certification #:</t>
  </si>
  <si>
    <t>Email Address:</t>
  </si>
  <si>
    <t>* Language:</t>
  </si>
  <si>
    <t>Vendor Invoice #</t>
  </si>
  <si>
    <t>Fund</t>
  </si>
  <si>
    <t>Department</t>
  </si>
  <si>
    <t>Location</t>
  </si>
  <si>
    <t>Appropriation Unit</t>
  </si>
  <si>
    <t>Invoice Review Date</t>
  </si>
  <si>
    <t>Invoice Review Signature</t>
  </si>
  <si>
    <t>Itemized Expenditures</t>
  </si>
  <si>
    <t>JGCWCLANG</t>
  </si>
  <si>
    <t>Location Subtotal</t>
  </si>
  <si>
    <t>Colorado Judicial Department  |  Office of Language Access</t>
  </si>
  <si>
    <t>JAAA</t>
  </si>
  <si>
    <t>01TC</t>
  </si>
  <si>
    <t>01PB</t>
  </si>
  <si>
    <t>02TC</t>
  </si>
  <si>
    <t>02TR</t>
  </si>
  <si>
    <t>02PA</t>
  </si>
  <si>
    <t>02PJ</t>
  </si>
  <si>
    <t>Probation - Denver Juvenile TASC</t>
  </si>
  <si>
    <t>02PT</t>
  </si>
  <si>
    <t>03TC</t>
  </si>
  <si>
    <t>03PB</t>
  </si>
  <si>
    <t>04TC</t>
  </si>
  <si>
    <t>04PB</t>
  </si>
  <si>
    <t>05TC</t>
  </si>
  <si>
    <t>05PB</t>
  </si>
  <si>
    <t>06TC</t>
  </si>
  <si>
    <t>06PB</t>
  </si>
  <si>
    <t>07TC</t>
  </si>
  <si>
    <t>07PB</t>
  </si>
  <si>
    <t>08TC</t>
  </si>
  <si>
    <t>08PB</t>
  </si>
  <si>
    <t>09TC</t>
  </si>
  <si>
    <t>09PB</t>
  </si>
  <si>
    <t>10TC</t>
  </si>
  <si>
    <t>10PB</t>
  </si>
  <si>
    <t>11TC</t>
  </si>
  <si>
    <t>11PB</t>
  </si>
  <si>
    <t>12TC</t>
  </si>
  <si>
    <t>12PB</t>
  </si>
  <si>
    <t>13TC</t>
  </si>
  <si>
    <t>13PB</t>
  </si>
  <si>
    <t>14TC</t>
  </si>
  <si>
    <t>14PB</t>
  </si>
  <si>
    <t>15TC</t>
  </si>
  <si>
    <t>15PB</t>
  </si>
  <si>
    <t>16TC</t>
  </si>
  <si>
    <t>16PB</t>
  </si>
  <si>
    <t>17TC</t>
  </si>
  <si>
    <t>17PB</t>
  </si>
  <si>
    <t>18TC</t>
  </si>
  <si>
    <t>18PB</t>
  </si>
  <si>
    <t>19TC</t>
  </si>
  <si>
    <t>19PB</t>
  </si>
  <si>
    <t>20TC</t>
  </si>
  <si>
    <t>20PB</t>
  </si>
  <si>
    <t>21TC</t>
  </si>
  <si>
    <t>21PB</t>
  </si>
  <si>
    <t>22TC</t>
  </si>
  <si>
    <t>22PB</t>
  </si>
  <si>
    <t>GILP</t>
  </si>
  <si>
    <t>JEFF</t>
  </si>
  <si>
    <t>DENV</t>
  </si>
  <si>
    <t>HUER</t>
  </si>
  <si>
    <t>LASA</t>
  </si>
  <si>
    <t>ELPA</t>
  </si>
  <si>
    <t>TELL</t>
  </si>
  <si>
    <t>CLEA</t>
  </si>
  <si>
    <t>EAGL</t>
  </si>
  <si>
    <t>LAKE</t>
  </si>
  <si>
    <t>SUMM</t>
  </si>
  <si>
    <t>ARCH</t>
  </si>
  <si>
    <t>LAPL</t>
  </si>
  <si>
    <t>SANJ</t>
  </si>
  <si>
    <t>DELT</t>
  </si>
  <si>
    <t>GUNN</t>
  </si>
  <si>
    <t>HINS</t>
  </si>
  <si>
    <t>MTRS</t>
  </si>
  <si>
    <t>OURA</t>
  </si>
  <si>
    <t>SANM</t>
  </si>
  <si>
    <t>JACK</t>
  </si>
  <si>
    <t>LARI</t>
  </si>
  <si>
    <t>GARF</t>
  </si>
  <si>
    <t>PITK</t>
  </si>
  <si>
    <t>RIOB</t>
  </si>
  <si>
    <t>PUEB</t>
  </si>
  <si>
    <t>CHAF</t>
  </si>
  <si>
    <t>CUST</t>
  </si>
  <si>
    <t>FREM</t>
  </si>
  <si>
    <t>PARK</t>
  </si>
  <si>
    <t>ALAM</t>
  </si>
  <si>
    <t>CONE</t>
  </si>
  <si>
    <t>COST</t>
  </si>
  <si>
    <t>MINE</t>
  </si>
  <si>
    <t>RIOG</t>
  </si>
  <si>
    <t>SAGU</t>
  </si>
  <si>
    <t>KITC</t>
  </si>
  <si>
    <t>LOGA</t>
  </si>
  <si>
    <t>MORG</t>
  </si>
  <si>
    <t>PHIL</t>
  </si>
  <si>
    <t>SEDG</t>
  </si>
  <si>
    <t>WASH</t>
  </si>
  <si>
    <t>YUMA</t>
  </si>
  <si>
    <t>GRAN</t>
  </si>
  <si>
    <t>MOFF</t>
  </si>
  <si>
    <t>ROUT</t>
  </si>
  <si>
    <t>BACA</t>
  </si>
  <si>
    <t>CHEY</t>
  </si>
  <si>
    <t>KIOW</t>
  </si>
  <si>
    <t>PROW</t>
  </si>
  <si>
    <t>BENT</t>
  </si>
  <si>
    <t>CROW</t>
  </si>
  <si>
    <t>OTER</t>
  </si>
  <si>
    <t>ADAM</t>
  </si>
  <si>
    <t>BROO</t>
  </si>
  <si>
    <t>ARAP</t>
  </si>
  <si>
    <t>DOUG</t>
  </si>
  <si>
    <t>ELBE</t>
  </si>
  <si>
    <t>LINC</t>
  </si>
  <si>
    <t>WELD</t>
  </si>
  <si>
    <t>BOUL</t>
  </si>
  <si>
    <t>MESA</t>
  </si>
  <si>
    <t>DOLO</t>
  </si>
  <si>
    <t>MTZM</t>
  </si>
  <si>
    <t>Interpreter EFT</t>
  </si>
  <si>
    <t>Business Name</t>
  </si>
  <si>
    <t>Address</t>
  </si>
  <si>
    <t>CORE Vendor #</t>
  </si>
  <si>
    <t>Date of 
Service</t>
  </si>
  <si>
    <t>Interpreter Invoice - Multiple Locations in a District</t>
  </si>
  <si>
    <t>Interpreter Invoice- Multiple Locations per District</t>
  </si>
  <si>
    <t>Invoice Start Date</t>
  </si>
  <si>
    <t>Invoice End Date</t>
  </si>
  <si>
    <t>Activity Code</t>
  </si>
  <si>
    <t>Org Unit &amp; Location</t>
  </si>
  <si>
    <t>Mileage 
[2523]</t>
  </si>
  <si>
    <t>CTI</t>
  </si>
  <si>
    <t>SCAO</t>
  </si>
  <si>
    <t>CSRV</t>
  </si>
  <si>
    <t>Travel Time
[1935 - TRVL]</t>
  </si>
  <si>
    <t>Language Interpreter Verification Form</t>
  </si>
  <si>
    <t>Interpreter Name</t>
  </si>
  <si>
    <t>General Notes</t>
  </si>
  <si>
    <t>Multiple Interpreters</t>
  </si>
  <si>
    <t>Date</t>
  </si>
  <si>
    <t>Assignment Location</t>
  </si>
  <si>
    <t>Time Requested</t>
  </si>
  <si>
    <t>CaseNumber</t>
  </si>
  <si>
    <t>Primary
Party</t>
  </si>
  <si>
    <t>Parent</t>
  </si>
  <si>
    <t>Witness or 
Victim</t>
  </si>
  <si>
    <t>Off-Record Assistance</t>
  </si>
  <si>
    <t>Self-Help Center</t>
  </si>
  <si>
    <t>Mediation</t>
  </si>
  <si>
    <t>Off-Site</t>
  </si>
  <si>
    <t>Follow-up Date &amp; Time / Notes</t>
  </si>
  <si>
    <t>ü</t>
  </si>
  <si>
    <t>Stats Submitted</t>
  </si>
  <si>
    <t>Assignment 
Location</t>
  </si>
  <si>
    <t>[1935 - TRVL]</t>
  </si>
  <si>
    <t>[2523]</t>
  </si>
  <si>
    <t>Coding:</t>
  </si>
  <si>
    <t>[1935]</t>
  </si>
  <si>
    <t>Interpreting [1935]</t>
  </si>
  <si>
    <t>Trial Rate</t>
  </si>
  <si>
    <t>FY24</t>
  </si>
  <si>
    <r>
      <t xml:space="preserve">* Eligibility for rates and mileage must have been previously approved by the Administrative Authority of the corresponding district and in accordance with Judicial Department Fiscal Rules.     </t>
    </r>
    <r>
      <rPr>
        <b/>
        <sz val="10"/>
        <color rgb="FFC00000"/>
        <rFont val="Calibri"/>
        <family val="2"/>
      </rPr>
      <t xml:space="preserve"> 
 </t>
    </r>
  </si>
  <si>
    <r>
      <t xml:space="preserve">Interpreter Invoice - Multiple Locations in a District - </t>
    </r>
    <r>
      <rPr>
        <b/>
        <i/>
        <sz val="18"/>
        <color rgb="FFFF0000"/>
        <rFont val="Calibri"/>
        <family val="2"/>
        <scheme val="minor"/>
      </rPr>
      <t>BHO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</si>
</sst>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h:mm\ AM/PM;@"/>
    <numFmt numFmtId="165" formatCode="[$-409]mmmm\ d\,\ yyyy;@"/>
    <numFmt numFmtId="166" formatCode="[$-409]d\-mmm\-yy;@"/>
  </numFmts>
  <fonts count="55">
    <font>
      <sz val="10"/>
      <name val="Arial"/>
    </font>
    <font>
      <sz val="10"/>
      <name val="Arial"/>
      <family val="2"/>
    </font>
    <font>
      <sz val="9"/>
      <name val="Verdana"/>
      <family val="2"/>
    </font>
    <font>
      <sz val="8"/>
      <name val="Verdana"/>
      <family val="2"/>
    </font>
    <font>
      <sz val="8"/>
      <name val="Arial"/>
      <family val="2"/>
    </font>
    <font>
      <sz val="10"/>
      <name val="Arial"/>
      <family val="2"/>
    </font>
    <font>
      <sz val="10"/>
      <name val="Calibri"/>
      <family val="2"/>
    </font>
    <font>
      <b/>
      <sz val="10"/>
      <name val="Calibri"/>
      <family val="2"/>
    </font>
    <font>
      <sz val="9"/>
      <name val="Calibri"/>
      <family val="2"/>
    </font>
    <font>
      <sz val="10"/>
      <name val="Calibri"/>
      <family val="2"/>
    </font>
    <font>
      <b/>
      <i/>
      <sz val="12"/>
      <name val="Calibri"/>
      <family val="2"/>
    </font>
    <font>
      <b/>
      <i/>
      <sz val="14"/>
      <name val="Calibri"/>
      <family val="2"/>
    </font>
    <font>
      <sz val="11"/>
      <name val="Arial"/>
      <family val="2"/>
    </font>
    <font>
      <sz val="10"/>
      <name val="Calibri"/>
      <family val="2"/>
      <scheme val="minor"/>
    </font>
    <font>
      <sz val="12"/>
      <name val="Calibri"/>
      <family val="2"/>
      <scheme val="minor"/>
    </font>
    <font>
      <sz val="11"/>
      <name val="Calibri"/>
      <family val="2"/>
      <scheme val="minor"/>
    </font>
    <font>
      <b/>
      <sz val="12"/>
      <name val="Calibri"/>
      <family val="2"/>
      <scheme val="minor"/>
    </font>
    <font>
      <sz val="14"/>
      <name val="Calibri"/>
      <family val="2"/>
      <scheme val="minor"/>
    </font>
    <font>
      <i/>
      <sz val="11"/>
      <name val="Calibri"/>
      <family val="2"/>
      <scheme val="minor"/>
    </font>
    <font>
      <b/>
      <sz val="11"/>
      <name val="Calibri"/>
      <family val="2"/>
      <scheme val="minor"/>
    </font>
    <font>
      <b/>
      <sz val="10"/>
      <color theme="0"/>
      <name val="Calibri"/>
      <family val="2"/>
      <scheme val="minor"/>
    </font>
    <font>
      <sz val="10"/>
      <color theme="1"/>
      <name val="Calibri"/>
      <family val="2"/>
      <scheme val="minor"/>
    </font>
    <font>
      <b/>
      <i/>
      <sz val="14"/>
      <color theme="9" tint="-0.249977111117893"/>
      <name val="Cambria"/>
      <family val="1"/>
      <scheme val="major"/>
    </font>
    <font>
      <b/>
      <sz val="12"/>
      <color theme="9" tint="-0.249977111117893"/>
      <name val="Calibri"/>
      <family val="2"/>
      <scheme val="minor"/>
    </font>
    <font>
      <sz val="12"/>
      <color theme="9" tint="-0.249977111117893"/>
      <name val="Calibri"/>
      <family val="2"/>
      <scheme val="minor"/>
    </font>
    <font>
      <sz val="12"/>
      <name val="Cambria"/>
      <family val="1"/>
      <scheme val="major"/>
    </font>
    <font>
      <b/>
      <sz val="14"/>
      <name val="Calibri"/>
      <family val="2"/>
      <scheme val="minor"/>
    </font>
    <font>
      <sz val="18"/>
      <name val="Calibri"/>
      <family val="2"/>
      <scheme val="minor"/>
    </font>
    <font>
      <sz val="9"/>
      <name val="Calibri"/>
      <family val="2"/>
      <scheme val="minor"/>
    </font>
    <font>
      <b/>
      <i/>
      <sz val="18"/>
      <name val="Calibri"/>
      <family val="2"/>
      <scheme val="minor"/>
    </font>
    <font>
      <b/>
      <i/>
      <sz val="14"/>
      <name val="Calibri"/>
      <family val="2"/>
      <scheme val="minor"/>
    </font>
    <font>
      <b/>
      <sz val="11"/>
      <color indexed="8"/>
      <name val="Calibri"/>
      <family val="2"/>
    </font>
    <font>
      <b/>
      <sz val="10"/>
      <name val="Arial"/>
      <family val="2"/>
    </font>
    <font>
      <sz val="20"/>
      <name val="Century Gothic"/>
      <family val="2"/>
    </font>
    <font>
      <sz val="11"/>
      <color theme="1"/>
      <name val="Century Gothic"/>
      <family val="2"/>
    </font>
    <font>
      <sz val="20"/>
      <color theme="1"/>
      <name val="Century Gothic"/>
      <family val="2"/>
    </font>
    <font>
      <sz val="12"/>
      <name val="Century Gothic"/>
      <family val="2"/>
    </font>
    <font>
      <sz val="12"/>
      <color theme="1"/>
      <name val="Century Gothic"/>
      <family val="2"/>
    </font>
    <font>
      <b/>
      <sz val="10"/>
      <name val="Century Gothic"/>
      <family val="2"/>
    </font>
    <font>
      <sz val="10"/>
      <name val="Century Gothic"/>
      <family val="2"/>
    </font>
    <font>
      <b/>
      <sz val="9"/>
      <name val="Century Gothic"/>
      <family val="2"/>
    </font>
    <font>
      <sz val="8"/>
      <name val="Century Gothic"/>
      <family val="2"/>
    </font>
    <font>
      <sz val="11"/>
      <name val="Wingdings"/>
      <charset val="2"/>
    </font>
    <font>
      <b/>
      <sz val="8"/>
      <name val="Century Gothic"/>
      <family val="2"/>
    </font>
    <font>
      <sz val="8"/>
      <color theme="1"/>
      <name val="Century Gothic"/>
      <family val="2"/>
    </font>
    <font>
      <b/>
      <sz val="10"/>
      <color rgb="FFC00000"/>
      <name val="Calibri"/>
      <family val="2"/>
    </font>
    <font>
      <sz val="20"/>
      <name val="Calibri"/>
      <family val="2"/>
    </font>
    <font>
      <sz val="20"/>
      <name val="Arial"/>
      <family val="2"/>
    </font>
    <font>
      <u/>
      <sz val="10"/>
      <color theme="10"/>
      <name val="Arial"/>
      <family val="2"/>
    </font>
    <font>
      <sz val="10"/>
      <color theme="1"/>
      <name val="Calibri"/>
      <family val="2"/>
      <scheme val="minor"/>
    </font>
    <font>
      <b/>
      <i/>
      <sz val="18"/>
      <color rgb="FFFF0000"/>
      <name val="Calibri"/>
      <family val="2"/>
      <scheme val="minor"/>
    </font>
    <font>
      <sz val="10"/>
      <name val="Calibri"/>
      <scheme val="minor"/>
    </font>
    <font>
      <sz val="12"/>
      <name val="Cambria"/>
      <scheme val="major"/>
    </font>
    <font>
      <sz val="14"/>
      <name val="Calibri"/>
      <scheme val="minor"/>
    </font>
    <font>
      <sz val="11"/>
      <name val="Calibri"/>
      <scheme val="minor"/>
    </font>
  </fonts>
  <fills count="6">
    <fill>
      <patternFill patternType="none"/>
    </fill>
    <fill>
      <patternFill patternType="gray125"/>
    </fill>
    <fill>
      <patternFill patternType="solid">
        <fgColor rgb="FFEDEFF9"/>
        <bgColor indexed="64"/>
      </patternFill>
    </fill>
    <fill>
      <patternFill patternType="solid">
        <fgColor rgb="FFC5D5E9"/>
        <bgColor indexed="64"/>
      </patternFill>
    </fill>
    <fill>
      <patternFill patternType="solid">
        <fgColor rgb="FFDBE5F1"/>
        <bgColor indexed="64"/>
      </patternFill>
    </fill>
    <fill>
      <patternFill patternType="solid">
        <fgColor theme="5" tint="0.79998168889431442"/>
        <bgColor indexed="64"/>
      </patternFill>
    </fill>
  </fills>
  <borders count="7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rgb="FF000099"/>
      </bottom>
      <diagonal/>
    </border>
    <border>
      <left style="double">
        <color rgb="FF000099"/>
      </left>
      <right style="thin">
        <color theme="0" tint="-0.34998626667073579"/>
      </right>
      <top style="thin">
        <color theme="0" tint="-0.34998626667073579"/>
      </top>
      <bottom style="thin">
        <color theme="0" tint="-0.34998626667073579"/>
      </bottom>
      <diagonal/>
    </border>
    <border>
      <left style="double">
        <color rgb="FF000099"/>
      </left>
      <right style="thin">
        <color theme="0" tint="-0.34998626667073579"/>
      </right>
      <top style="thin">
        <color theme="0" tint="-0.34998626667073579"/>
      </top>
      <bottom style="double">
        <color rgb="FF000099"/>
      </bottom>
      <diagonal/>
    </border>
    <border>
      <left style="double">
        <color rgb="FF000099"/>
      </left>
      <right style="double">
        <color rgb="FF000099"/>
      </right>
      <top/>
      <bottom style="thin">
        <color indexed="55"/>
      </bottom>
      <diagonal/>
    </border>
    <border>
      <left style="double">
        <color rgb="FF000099"/>
      </left>
      <right style="double">
        <color rgb="FF000099"/>
      </right>
      <top style="thin">
        <color indexed="55"/>
      </top>
      <bottom style="thin">
        <color indexed="55"/>
      </bottom>
      <diagonal/>
    </border>
    <border>
      <left style="double">
        <color rgb="FF000099"/>
      </left>
      <right style="double">
        <color rgb="FF000099"/>
      </right>
      <top style="thin">
        <color indexed="55"/>
      </top>
      <bottom style="double">
        <color rgb="FF000099"/>
      </bottom>
      <diagonal/>
    </border>
    <border>
      <left style="double">
        <color rgb="FF000099"/>
      </left>
      <right style="double">
        <color rgb="FF000099"/>
      </right>
      <top style="double">
        <color rgb="FF000099"/>
      </top>
      <bottom style="double">
        <color rgb="FF000099"/>
      </bottom>
      <diagonal/>
    </border>
    <border>
      <left style="double">
        <color rgb="FF000099"/>
      </left>
      <right style="double">
        <color rgb="FF000099"/>
      </right>
      <top/>
      <bottom style="double">
        <color rgb="FF000099"/>
      </bottom>
      <diagonal/>
    </border>
    <border>
      <left/>
      <right/>
      <top style="double">
        <color rgb="FF000099"/>
      </top>
      <bottom/>
      <diagonal/>
    </border>
    <border>
      <left style="double">
        <color rgb="FF00009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9" tint="-0.24994659260841701"/>
      </bottom>
      <diagonal/>
    </border>
    <border>
      <left/>
      <right style="double">
        <color rgb="FF000099"/>
      </right>
      <top style="thin">
        <color theme="0" tint="-0.34998626667073579"/>
      </top>
      <bottom style="thin">
        <color theme="0" tint="-0.34998626667073579"/>
      </bottom>
      <diagonal/>
    </border>
    <border>
      <left/>
      <right style="double">
        <color rgb="FF000099"/>
      </right>
      <top style="thin">
        <color theme="0" tint="-0.34998626667073579"/>
      </top>
      <bottom style="double">
        <color rgb="FF000099"/>
      </bottom>
      <diagonal/>
    </border>
    <border>
      <left style="double">
        <color rgb="FF000099"/>
      </left>
      <right style="double">
        <color rgb="FF000099"/>
      </right>
      <top style="thin">
        <color theme="0" tint="-0.34998626667073579"/>
      </top>
      <bottom style="thin">
        <color theme="0" tint="-0.34998626667073579"/>
      </bottom>
      <diagonal/>
    </border>
    <border>
      <left/>
      <right style="double">
        <color rgb="FF000099"/>
      </right>
      <top/>
      <bottom style="thin">
        <color theme="0" tint="-0.34998626667073579"/>
      </bottom>
      <diagonal/>
    </border>
    <border>
      <left style="thin">
        <color theme="0" tint="-0.34998626667073579"/>
      </left>
      <right style="double">
        <color rgb="FF000099"/>
      </right>
      <top/>
      <bottom style="thin">
        <color theme="0" tint="-0.34998626667073579"/>
      </bottom>
      <diagonal/>
    </border>
    <border>
      <left style="double">
        <color rgb="FF000099"/>
      </left>
      <right/>
      <top style="double">
        <color rgb="FF000099"/>
      </top>
      <bottom style="double">
        <color rgb="FF000099"/>
      </bottom>
      <diagonal/>
    </border>
    <border>
      <left/>
      <right/>
      <top style="double">
        <color rgb="FF000099"/>
      </top>
      <bottom style="double">
        <color rgb="FF000099"/>
      </bottom>
      <diagonal/>
    </border>
    <border>
      <left/>
      <right style="double">
        <color rgb="FF000099"/>
      </right>
      <top style="double">
        <color rgb="FF000099"/>
      </top>
      <bottom style="double">
        <color rgb="FF000099"/>
      </bottom>
      <diagonal/>
    </border>
    <border>
      <left/>
      <right/>
      <top/>
      <bottom style="double">
        <color rgb="FF000099"/>
      </bottom>
      <diagonal/>
    </border>
    <border>
      <left style="double">
        <color rgb="FF000099"/>
      </left>
      <right style="thin">
        <color theme="0" tint="-0.34998626667073579"/>
      </right>
      <top style="double">
        <color rgb="FF000099"/>
      </top>
      <bottom style="thin">
        <color theme="0" tint="-0.34998626667073579"/>
      </bottom>
      <diagonal/>
    </border>
    <border>
      <left style="thin">
        <color theme="0" tint="-0.34998626667073579"/>
      </left>
      <right style="thin">
        <color theme="0" tint="-0.34998626667073579"/>
      </right>
      <top style="double">
        <color rgb="FF000099"/>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bottom/>
      <diagonal/>
    </border>
    <border>
      <left style="double">
        <color rgb="FF000099"/>
      </left>
      <right/>
      <top/>
      <bottom/>
      <diagonal/>
    </border>
    <border>
      <left/>
      <right style="double">
        <color rgb="FF000099"/>
      </right>
      <top/>
      <bottom/>
      <diagonal/>
    </border>
    <border>
      <left style="double">
        <color rgb="FF00009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8">
    <xf numFmtId="0" fontId="0" fillId="0" borderId="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1" fillId="0" borderId="0"/>
    <xf numFmtId="0" fontId="48" fillId="0" borderId="0" applyNumberFormat="0" applyFill="0" applyBorder="0" applyAlignment="0" applyProtection="0"/>
  </cellStyleXfs>
  <cellXfs count="220">
    <xf numFmtId="0" fontId="0" fillId="0" borderId="0" xfId="0"/>
    <xf numFmtId="0" fontId="2"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166" fontId="3" fillId="0" borderId="0" xfId="0" applyNumberFormat="1" applyFont="1" applyAlignment="1">
      <alignment vertical="center"/>
    </xf>
    <xf numFmtId="44" fontId="9" fillId="0" borderId="0" xfId="2" applyFont="1" applyBorder="1" applyAlignment="1">
      <alignment vertical="center"/>
    </xf>
    <xf numFmtId="0" fontId="13" fillId="0" borderId="0" xfId="0" applyFont="1"/>
    <xf numFmtId="0" fontId="14" fillId="0" borderId="0" xfId="0" applyFont="1"/>
    <xf numFmtId="0" fontId="15" fillId="0" borderId="0" xfId="0" applyFont="1"/>
    <xf numFmtId="0" fontId="18" fillId="0" borderId="0" xfId="0" applyFont="1"/>
    <xf numFmtId="0" fontId="12" fillId="0" borderId="0" xfId="0" applyFont="1"/>
    <xf numFmtId="0" fontId="1" fillId="0" borderId="0" xfId="0" applyFont="1"/>
    <xf numFmtId="0" fontId="22" fillId="0" borderId="16" xfId="0" applyFont="1" applyBorder="1"/>
    <xf numFmtId="165" fontId="23" fillId="0" borderId="16" xfId="0" applyNumberFormat="1" applyFont="1" applyBorder="1" applyAlignment="1">
      <alignment horizontal="left"/>
    </xf>
    <xf numFmtId="0" fontId="24" fillId="0" borderId="16" xfId="0" applyFont="1" applyBorder="1"/>
    <xf numFmtId="0" fontId="0" fillId="0" borderId="0" xfId="0" applyAlignment="1">
      <alignment vertical="center"/>
    </xf>
    <xf numFmtId="0" fontId="17" fillId="0" borderId="0" xfId="0" applyFont="1" applyAlignment="1">
      <alignment vertical="center"/>
    </xf>
    <xf numFmtId="0" fontId="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49" fontId="21" fillId="0" borderId="0" xfId="0" applyNumberFormat="1" applyFont="1" applyAlignment="1">
      <alignment horizontal="center" vertical="center"/>
    </xf>
    <xf numFmtId="49" fontId="21" fillId="0" borderId="0" xfId="0" quotePrefix="1" applyNumberFormat="1" applyFont="1" applyAlignment="1">
      <alignment horizontal="center" vertical="center"/>
    </xf>
    <xf numFmtId="0" fontId="18" fillId="0" borderId="0" xfId="0" applyFont="1" applyAlignment="1">
      <alignment horizontal="right"/>
    </xf>
    <xf numFmtId="165" fontId="18" fillId="0" borderId="0" xfId="0" applyNumberFormat="1" applyFont="1" applyAlignment="1">
      <alignment horizontal="right"/>
    </xf>
    <xf numFmtId="0" fontId="6" fillId="0" borderId="27"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166" fontId="6" fillId="0" borderId="26" xfId="0" applyNumberFormat="1" applyFont="1" applyBorder="1" applyAlignment="1" applyProtection="1">
      <alignment horizontal="center" vertical="center"/>
      <protection locked="0"/>
    </xf>
    <xf numFmtId="166" fontId="6" fillId="0" borderId="6" xfId="0" applyNumberFormat="1" applyFont="1" applyBorder="1" applyAlignment="1" applyProtection="1">
      <alignment horizontal="center" vertical="center"/>
      <protection locked="0"/>
    </xf>
    <xf numFmtId="0" fontId="34" fillId="0" borderId="0" xfId="0" applyFont="1" applyAlignment="1">
      <alignment vertical="top"/>
    </xf>
    <xf numFmtId="0" fontId="35" fillId="0" borderId="0" xfId="0" applyFont="1" applyAlignment="1">
      <alignment vertical="top"/>
    </xf>
    <xf numFmtId="0" fontId="37" fillId="0" borderId="0" xfId="0" applyFont="1"/>
    <xf numFmtId="0" fontId="34" fillId="0" borderId="0" xfId="0" applyFont="1"/>
    <xf numFmtId="0" fontId="39" fillId="0" borderId="0" xfId="6" applyFont="1"/>
    <xf numFmtId="0" fontId="41" fillId="3" borderId="33" xfId="6" applyFont="1" applyFill="1" applyBorder="1" applyAlignment="1">
      <alignment horizontal="center" textRotation="90" wrapText="1"/>
    </xf>
    <xf numFmtId="0" fontId="41" fillId="3" borderId="35" xfId="6" applyFont="1" applyFill="1" applyBorder="1" applyAlignment="1">
      <alignment horizontal="center" textRotation="90" wrapText="1"/>
    </xf>
    <xf numFmtId="0" fontId="41" fillId="3" borderId="34" xfId="6" applyFont="1" applyFill="1" applyBorder="1" applyAlignment="1">
      <alignment horizontal="center" textRotation="90" wrapText="1"/>
    </xf>
    <xf numFmtId="0" fontId="42" fillId="3" borderId="38" xfId="6" applyFont="1" applyFill="1" applyBorder="1" applyAlignment="1">
      <alignment horizontal="center"/>
    </xf>
    <xf numFmtId="0" fontId="40" fillId="3" borderId="41" xfId="6" applyFont="1" applyFill="1" applyBorder="1" applyAlignment="1">
      <alignment horizontal="center" textRotation="90" wrapText="1"/>
    </xf>
    <xf numFmtId="0" fontId="40" fillId="3" borderId="40" xfId="6" applyFont="1" applyFill="1" applyBorder="1" applyAlignment="1">
      <alignment horizontal="center" textRotation="90" wrapText="1"/>
    </xf>
    <xf numFmtId="0" fontId="39" fillId="4" borderId="44" xfId="6" applyFont="1" applyFill="1" applyBorder="1" applyAlignment="1" applyProtection="1">
      <alignment vertical="center"/>
      <protection locked="0"/>
    </xf>
    <xf numFmtId="0" fontId="39" fillId="0" borderId="45" xfId="6" applyFont="1" applyBorder="1" applyAlignment="1" applyProtection="1">
      <alignment horizontal="center" vertical="center"/>
      <protection locked="0"/>
    </xf>
    <xf numFmtId="20" fontId="39" fillId="0" borderId="45" xfId="6" applyNumberFormat="1" applyFont="1" applyBorder="1" applyAlignment="1" applyProtection="1">
      <alignment horizontal="center" vertical="center"/>
      <protection locked="0"/>
    </xf>
    <xf numFmtId="0" fontId="39" fillId="0" borderId="46" xfId="6" applyFont="1" applyBorder="1" applyAlignment="1" applyProtection="1">
      <alignment horizontal="center" vertical="center"/>
      <protection locked="0"/>
    </xf>
    <xf numFmtId="0" fontId="39" fillId="0" borderId="45" xfId="6" applyFont="1" applyBorder="1" applyAlignment="1" applyProtection="1">
      <alignment horizontal="center" vertical="center" wrapText="1"/>
      <protection locked="0"/>
    </xf>
    <xf numFmtId="0" fontId="39" fillId="4" borderId="50" xfId="6" applyFont="1" applyFill="1" applyBorder="1" applyAlignment="1" applyProtection="1">
      <alignment vertical="center"/>
      <protection locked="0"/>
    </xf>
    <xf numFmtId="0" fontId="39" fillId="0" borderId="51" xfId="6" applyFont="1" applyBorder="1" applyAlignment="1" applyProtection="1">
      <alignment horizontal="center" vertical="center"/>
      <protection locked="0"/>
    </xf>
    <xf numFmtId="0" fontId="39" fillId="0" borderId="52" xfId="6" applyFont="1" applyBorder="1" applyAlignment="1" applyProtection="1">
      <alignment horizontal="center" vertical="center"/>
      <protection locked="0"/>
    </xf>
    <xf numFmtId="0" fontId="39" fillId="0" borderId="51" xfId="6" applyFont="1" applyBorder="1" applyAlignment="1" applyProtection="1">
      <alignment horizontal="center" vertical="center" wrapText="1"/>
      <protection locked="0"/>
    </xf>
    <xf numFmtId="0" fontId="39" fillId="4" borderId="56" xfId="6" applyFont="1" applyFill="1" applyBorder="1" applyAlignment="1" applyProtection="1">
      <alignment vertical="center"/>
      <protection locked="0"/>
    </xf>
    <xf numFmtId="0" fontId="39" fillId="0" borderId="57" xfId="6" applyFont="1" applyBorder="1" applyAlignment="1" applyProtection="1">
      <alignment horizontal="center" vertical="center"/>
      <protection locked="0"/>
    </xf>
    <xf numFmtId="0" fontId="39" fillId="0" borderId="58" xfId="6" applyFont="1" applyBorder="1" applyAlignment="1" applyProtection="1">
      <alignment horizontal="center" vertical="center"/>
      <protection locked="0"/>
    </xf>
    <xf numFmtId="0" fontId="39" fillId="0" borderId="57" xfId="6" applyFont="1" applyBorder="1" applyAlignment="1" applyProtection="1">
      <alignment horizontal="center" vertical="center" wrapText="1"/>
      <protection locked="0"/>
    </xf>
    <xf numFmtId="0" fontId="39" fillId="0" borderId="0" xfId="6" applyFont="1" applyAlignment="1">
      <alignment vertical="center"/>
    </xf>
    <xf numFmtId="0" fontId="34" fillId="0" borderId="62" xfId="0" applyFont="1" applyBorder="1" applyAlignment="1" applyProtection="1">
      <alignment vertical="center"/>
      <protection locked="0"/>
    </xf>
    <xf numFmtId="0" fontId="44" fillId="0" borderId="0" xfId="0" applyFont="1" applyAlignment="1">
      <alignment horizontal="left" vertical="center" indent="1"/>
    </xf>
    <xf numFmtId="165" fontId="14" fillId="0" borderId="0" xfId="0" applyNumberFormat="1" applyFont="1" applyAlignment="1">
      <alignment horizontal="center" vertical="center"/>
    </xf>
    <xf numFmtId="0" fontId="14" fillId="0" borderId="0" xfId="0" applyFont="1" applyAlignment="1">
      <alignment horizontal="center" vertical="center"/>
    </xf>
    <xf numFmtId="0" fontId="25" fillId="0" borderId="0" xfId="0" applyFont="1" applyAlignment="1">
      <alignment horizontal="center" vertical="center"/>
    </xf>
    <xf numFmtId="0" fontId="14" fillId="0" borderId="3" xfId="0" applyFont="1" applyBorder="1" applyAlignment="1" applyProtection="1">
      <alignment horizontal="left" indent="1"/>
      <protection locked="0"/>
    </xf>
    <xf numFmtId="0" fontId="36" fillId="0" borderId="0" xfId="6" applyFont="1" applyAlignment="1">
      <alignment horizontal="center" vertical="top"/>
    </xf>
    <xf numFmtId="0" fontId="40" fillId="3" borderId="32" xfId="6" applyFont="1" applyFill="1" applyBorder="1" applyAlignment="1">
      <alignment horizontal="center" vertical="center" textRotation="90" wrapText="1"/>
    </xf>
    <xf numFmtId="0" fontId="40" fillId="3" borderId="39" xfId="6" applyFont="1" applyFill="1" applyBorder="1" applyAlignment="1">
      <alignment horizontal="center" textRotation="90" wrapText="1"/>
    </xf>
    <xf numFmtId="164" fontId="6" fillId="0" borderId="4"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4" fontId="6" fillId="0" borderId="20" xfId="2"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1" fontId="6" fillId="0" borderId="14" xfId="2" applyNumberFormat="1" applyFont="1" applyBorder="1" applyAlignment="1" applyProtection="1">
      <alignment horizontal="center" vertical="center"/>
      <protection locked="0"/>
    </xf>
    <xf numFmtId="166" fontId="6" fillId="0" borderId="7"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9" fillId="0" borderId="47" xfId="6" applyFont="1" applyBorder="1" applyAlignment="1" applyProtection="1">
      <alignment horizontal="center" vertical="center"/>
      <protection locked="0"/>
    </xf>
    <xf numFmtId="0" fontId="39" fillId="0" borderId="53" xfId="6" applyFont="1" applyBorder="1" applyAlignment="1" applyProtection="1">
      <alignment horizontal="center" vertical="center"/>
      <protection locked="0"/>
    </xf>
    <xf numFmtId="0" fontId="39" fillId="0" borderId="59" xfId="6" applyFont="1" applyBorder="1" applyAlignment="1" applyProtection="1">
      <alignment horizontal="center" vertical="center"/>
      <protection locked="0"/>
    </xf>
    <xf numFmtId="164" fontId="6" fillId="0" borderId="5" xfId="0" applyNumberFormat="1" applyFont="1" applyBorder="1" applyAlignment="1" applyProtection="1">
      <alignment horizontal="left" vertical="center"/>
      <protection locked="0"/>
    </xf>
    <xf numFmtId="0" fontId="48" fillId="0" borderId="3" xfId="7" applyBorder="1" applyAlignment="1" applyProtection="1">
      <alignment horizontal="left" indent="1"/>
      <protection locked="0"/>
    </xf>
    <xf numFmtId="0" fontId="7" fillId="2" borderId="19" xfId="0" applyFont="1" applyFill="1" applyBorder="1" applyAlignment="1">
      <alignment horizontal="center" vertical="center"/>
    </xf>
    <xf numFmtId="44" fontId="7" fillId="2" borderId="8" xfId="2" applyFont="1" applyFill="1" applyBorder="1" applyAlignment="1" applyProtection="1">
      <alignment horizontal="left" vertical="center"/>
      <protection locked="0"/>
    </xf>
    <xf numFmtId="2" fontId="7" fillId="2" borderId="11" xfId="2" applyNumberFormat="1" applyFont="1" applyFill="1" applyBorder="1" applyAlignment="1" applyProtection="1">
      <alignment horizontal="center" vertical="center"/>
    </xf>
    <xf numFmtId="44" fontId="7" fillId="2" borderId="11" xfId="2" applyFont="1" applyFill="1" applyBorder="1" applyAlignment="1" applyProtection="1">
      <alignment horizontal="center" vertical="center"/>
    </xf>
    <xf numFmtId="44" fontId="7" fillId="2" borderId="11" xfId="2" applyFont="1" applyFill="1" applyBorder="1" applyAlignment="1" applyProtection="1">
      <alignment horizontal="left" vertical="center"/>
    </xf>
    <xf numFmtId="0" fontId="27" fillId="0" borderId="0" xfId="0" applyFont="1" applyProtection="1">
      <protection locked="0"/>
    </xf>
    <xf numFmtId="0" fontId="28" fillId="0" borderId="0" xfId="0" applyFont="1" applyProtection="1">
      <protection locked="0"/>
    </xf>
    <xf numFmtId="44" fontId="28" fillId="0" borderId="0" xfId="2" applyFont="1" applyProtection="1">
      <protection locked="0"/>
    </xf>
    <xf numFmtId="0" fontId="30" fillId="0" borderId="0" xfId="0" applyFont="1" applyAlignment="1" applyProtection="1">
      <alignment horizontal="right"/>
      <protection locked="0"/>
    </xf>
    <xf numFmtId="0" fontId="14" fillId="0" borderId="0" xfId="0" applyFont="1" applyAlignment="1" applyProtection="1">
      <alignment vertical="center"/>
      <protection locked="0"/>
    </xf>
    <xf numFmtId="0" fontId="16" fillId="0" borderId="2" xfId="0" applyFont="1" applyBorder="1" applyAlignment="1" applyProtection="1">
      <alignment horizontal="right"/>
      <protection locked="0"/>
    </xf>
    <xf numFmtId="0" fontId="14" fillId="0" borderId="0" xfId="0" applyFont="1" applyProtection="1">
      <protection locked="0"/>
    </xf>
    <xf numFmtId="0" fontId="14" fillId="0" borderId="0" xfId="0" applyFont="1" applyAlignment="1" applyProtection="1">
      <alignment horizontal="right"/>
      <protection locked="0"/>
    </xf>
    <xf numFmtId="0" fontId="13" fillId="0" borderId="0" xfId="0" applyFont="1" applyAlignment="1" applyProtection="1">
      <alignment vertical="center"/>
      <protection locked="0"/>
    </xf>
    <xf numFmtId="165" fontId="13" fillId="0" borderId="0" xfId="0" applyNumberFormat="1" applyFont="1" applyAlignment="1" applyProtection="1">
      <alignment horizontal="left" vertical="center" indent="2"/>
      <protection locked="0"/>
    </xf>
    <xf numFmtId="0" fontId="13" fillId="0" borderId="3" xfId="0" applyFont="1" applyBorder="1" applyAlignment="1" applyProtection="1">
      <alignment horizontal="left" vertical="center" indent="1"/>
      <protection locked="0"/>
    </xf>
    <xf numFmtId="0" fontId="16" fillId="0" borderId="0" xfId="0" applyFont="1" applyAlignment="1" applyProtection="1">
      <alignment horizontal="right"/>
      <protection locked="0"/>
    </xf>
    <xf numFmtId="0" fontId="13" fillId="0" borderId="0" xfId="0" applyFont="1" applyAlignment="1" applyProtection="1">
      <alignment horizontal="left" vertical="center" indent="2"/>
      <protection locked="0"/>
    </xf>
    <xf numFmtId="0" fontId="14" fillId="0" borderId="25" xfId="0" applyFont="1" applyBorder="1" applyProtection="1">
      <protection locked="0"/>
    </xf>
    <xf numFmtId="0" fontId="14" fillId="0" borderId="25" xfId="0" applyFont="1" applyBorder="1" applyAlignment="1" applyProtection="1">
      <alignment horizontal="center"/>
      <protection locked="0"/>
    </xf>
    <xf numFmtId="0" fontId="14" fillId="0" borderId="0" xfId="0" applyFont="1" applyAlignment="1" applyProtection="1">
      <alignment horizontal="left" indent="1"/>
      <protection locked="0"/>
    </xf>
    <xf numFmtId="0" fontId="31" fillId="2" borderId="22" xfId="0" applyFont="1" applyFill="1" applyBorder="1" applyAlignment="1" applyProtection="1">
      <alignment horizontal="center" vertical="center" wrapText="1"/>
      <protection locked="0"/>
    </xf>
    <xf numFmtId="0" fontId="31" fillId="2" borderId="23" xfId="0" applyFont="1" applyFill="1" applyBorder="1" applyAlignment="1" applyProtection="1">
      <alignment horizontal="center" vertical="center" wrapText="1"/>
      <protection locked="0"/>
    </xf>
    <xf numFmtId="0" fontId="31" fillId="2" borderId="11" xfId="0" applyFont="1" applyFill="1" applyBorder="1" applyAlignment="1" applyProtection="1">
      <alignment horizontal="center" vertical="center" wrapText="1"/>
      <protection locked="0"/>
    </xf>
    <xf numFmtId="0" fontId="31" fillId="2" borderId="24" xfId="0" applyFont="1" applyFill="1" applyBorder="1" applyAlignment="1" applyProtection="1">
      <alignment horizontal="center" vertical="center" wrapText="1"/>
      <protection locked="0"/>
    </xf>
    <xf numFmtId="0" fontId="6" fillId="0" borderId="0" xfId="0" applyFont="1" applyProtection="1">
      <protection locked="0"/>
    </xf>
    <xf numFmtId="0" fontId="6" fillId="0" borderId="15"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44" fontId="6" fillId="0" borderId="17" xfId="2" applyFont="1" applyBorder="1" applyAlignment="1" applyProtection="1">
      <alignment horizontal="left" vertical="center"/>
      <protection locked="0"/>
    </xf>
    <xf numFmtId="44" fontId="6" fillId="0" borderId="18" xfId="2" applyFont="1" applyBorder="1" applyAlignment="1" applyProtection="1">
      <alignment horizontal="left" vertical="center"/>
      <protection locked="0"/>
    </xf>
    <xf numFmtId="44" fontId="10" fillId="0" borderId="0" xfId="2" applyFont="1" applyBorder="1" applyAlignment="1" applyProtection="1">
      <alignment horizontal="right" vertical="center"/>
      <protection locked="0"/>
    </xf>
    <xf numFmtId="164" fontId="6" fillId="0" borderId="0" xfId="0" applyNumberFormat="1" applyFont="1" applyAlignment="1" applyProtection="1">
      <alignment horizontal="center" vertical="center"/>
      <protection locked="0"/>
    </xf>
    <xf numFmtId="0" fontId="6" fillId="0" borderId="13"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2" fillId="0" borderId="0" xfId="0" applyFont="1" applyProtection="1">
      <protection locked="0"/>
    </xf>
    <xf numFmtId="44" fontId="6" fillId="0" borderId="0" xfId="2" applyFont="1" applyProtection="1">
      <protection locked="0"/>
    </xf>
    <xf numFmtId="0" fontId="8" fillId="0" borderId="0" xfId="0" applyFont="1" applyProtection="1">
      <protection locked="0"/>
    </xf>
    <xf numFmtId="44" fontId="8" fillId="0" borderId="0" xfId="2" applyFont="1" applyProtection="1">
      <protection locked="0"/>
    </xf>
    <xf numFmtId="44" fontId="7" fillId="2" borderId="8" xfId="2" applyFont="1" applyFill="1" applyBorder="1" applyAlignment="1" applyProtection="1">
      <alignment horizontal="left" vertical="center"/>
    </xf>
    <xf numFmtId="44" fontId="7" fillId="2" borderId="12" xfId="2" applyFont="1" applyFill="1" applyBorder="1" applyAlignment="1" applyProtection="1">
      <alignment horizontal="left" vertical="center"/>
    </xf>
    <xf numFmtId="44" fontId="7" fillId="2" borderId="8" xfId="2" applyFont="1" applyFill="1" applyBorder="1" applyAlignment="1" applyProtection="1">
      <alignment horizontal="center" vertical="center"/>
    </xf>
    <xf numFmtId="44" fontId="7" fillId="2" borderId="9" xfId="2" applyFont="1" applyFill="1" applyBorder="1" applyAlignment="1" applyProtection="1">
      <alignment horizontal="center" vertical="center"/>
    </xf>
    <xf numFmtId="44" fontId="7" fillId="2" borderId="10" xfId="2" applyFont="1" applyFill="1" applyBorder="1" applyAlignment="1" applyProtection="1">
      <alignment horizontal="center" vertical="center"/>
    </xf>
    <xf numFmtId="44" fontId="7" fillId="2" borderId="9" xfId="2" applyFont="1" applyFill="1" applyBorder="1" applyAlignment="1" applyProtection="1">
      <alignment horizontal="left" vertical="center"/>
    </xf>
    <xf numFmtId="44" fontId="7" fillId="2" borderId="10" xfId="2" applyFont="1" applyFill="1" applyBorder="1" applyAlignment="1" applyProtection="1">
      <alignment horizontal="left" vertical="center"/>
    </xf>
    <xf numFmtId="0" fontId="15" fillId="0" borderId="0" xfId="0" applyFont="1" applyProtection="1">
      <protection locked="0"/>
    </xf>
    <xf numFmtId="0" fontId="18" fillId="0" borderId="0" xfId="0" applyFont="1" applyAlignment="1" applyProtection="1">
      <alignment horizontal="right"/>
      <protection locked="0"/>
    </xf>
    <xf numFmtId="0" fontId="15" fillId="0" borderId="0" xfId="0" applyFont="1" applyAlignment="1" applyProtection="1">
      <alignment horizontal="right"/>
      <protection locked="0"/>
    </xf>
    <xf numFmtId="0" fontId="19" fillId="0" borderId="0" xfId="0" applyFont="1" applyAlignment="1" applyProtection="1">
      <alignment horizontal="left" indent="1"/>
      <protection locked="0"/>
    </xf>
    <xf numFmtId="165" fontId="19" fillId="0" borderId="0" xfId="0" applyNumberFormat="1" applyFont="1" applyAlignment="1" applyProtection="1">
      <alignment horizontal="left" indent="2"/>
      <protection locked="0"/>
    </xf>
    <xf numFmtId="44" fontId="6" fillId="0" borderId="21" xfId="2" applyFont="1" applyBorder="1" applyAlignment="1" applyProtection="1">
      <alignment horizontal="left" vertical="center"/>
    </xf>
    <xf numFmtId="0" fontId="16" fillId="0" borderId="3" xfId="0" applyFont="1" applyBorder="1" applyAlignment="1" applyProtection="1">
      <alignment horizontal="left" indent="1"/>
      <protection locked="0"/>
    </xf>
    <xf numFmtId="0" fontId="49" fillId="0" borderId="0" xfId="0" applyFont="1" applyAlignment="1">
      <alignment vertical="center"/>
    </xf>
    <xf numFmtId="0" fontId="49" fillId="0" borderId="0" xfId="0" applyFont="1" applyAlignment="1">
      <alignment horizontal="center" vertical="center"/>
    </xf>
    <xf numFmtId="49" fontId="49" fillId="0" borderId="0" xfId="0" applyNumberFormat="1" applyFont="1" applyAlignment="1">
      <alignment horizontal="center" vertical="center"/>
    </xf>
    <xf numFmtId="166" fontId="6" fillId="0" borderId="70" xfId="0" applyNumberFormat="1" applyFont="1" applyBorder="1" applyAlignment="1" applyProtection="1">
      <alignment horizontal="center" vertical="center"/>
      <protection locked="0"/>
    </xf>
    <xf numFmtId="0" fontId="6" fillId="0" borderId="71" xfId="0" applyFont="1" applyBorder="1" applyAlignment="1" applyProtection="1">
      <alignment horizontal="left" vertical="center"/>
      <protection locked="0"/>
    </xf>
    <xf numFmtId="0" fontId="51" fillId="0" borderId="0" xfId="0" pivotButton="1" applyFont="1" applyAlignment="1" applyProtection="1">
      <alignment horizontal="center"/>
      <protection locked="0"/>
    </xf>
    <xf numFmtId="44" fontId="54" fillId="0" borderId="0" xfId="0" applyNumberFormat="1" applyFont="1" applyProtection="1">
      <protection locked="0"/>
    </xf>
    <xf numFmtId="0" fontId="53" fillId="0" borderId="0" xfId="0" applyFont="1" applyAlignment="1" applyProtection="1">
      <alignment horizontal="center" vertical="center"/>
      <protection locked="0"/>
    </xf>
    <xf numFmtId="0" fontId="52" fillId="0" borderId="0" xfId="0" pivotButton="1" applyFont="1" applyAlignment="1" applyProtection="1">
      <alignment horizontal="left" vertical="center"/>
      <protection locked="0"/>
    </xf>
    <xf numFmtId="0" fontId="53" fillId="0" borderId="0" xfId="0" applyFont="1" applyAlignment="1" applyProtection="1">
      <alignment horizontal="left" vertical="center" indent="4"/>
      <protection locked="0"/>
    </xf>
    <xf numFmtId="0" fontId="51" fillId="0" borderId="0" xfId="0" applyFont="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0" fontId="14" fillId="0" borderId="0" xfId="0" applyFont="1" applyAlignment="1" applyProtection="1">
      <alignment horizontal="right"/>
      <protection locked="0"/>
    </xf>
    <xf numFmtId="0" fontId="16" fillId="0" borderId="0" xfId="0" applyFont="1" applyAlignment="1" applyProtection="1">
      <alignment horizontal="right"/>
      <protection locked="0"/>
    </xf>
    <xf numFmtId="165" fontId="14" fillId="0" borderId="3" xfId="0" applyNumberFormat="1" applyFont="1" applyBorder="1" applyAlignment="1" applyProtection="1">
      <alignment horizontal="left" indent="1"/>
      <protection locked="0"/>
    </xf>
    <xf numFmtId="0" fontId="26" fillId="0" borderId="0" xfId="0" applyFont="1" applyAlignment="1" applyProtection="1">
      <alignment horizontal="center"/>
      <protection locked="0"/>
    </xf>
    <xf numFmtId="0" fontId="29" fillId="0" borderId="0" xfId="0" applyFont="1" applyAlignment="1" applyProtection="1">
      <alignment horizontal="center"/>
      <protection locked="0"/>
    </xf>
    <xf numFmtId="0" fontId="26" fillId="0" borderId="1" xfId="0" applyFont="1" applyBorder="1" applyAlignment="1" applyProtection="1">
      <alignment horizontal="center" vertical="center"/>
      <protection locked="0"/>
    </xf>
    <xf numFmtId="0" fontId="16" fillId="0" borderId="2" xfId="0" applyFont="1" applyBorder="1" applyAlignment="1" applyProtection="1">
      <alignment horizontal="right"/>
      <protection locked="0"/>
    </xf>
    <xf numFmtId="0" fontId="14" fillId="0" borderId="3" xfId="0" applyFont="1" applyBorder="1" applyAlignment="1" applyProtection="1">
      <alignment horizontal="left" indent="1"/>
      <protection locked="0"/>
    </xf>
    <xf numFmtId="0" fontId="6" fillId="0" borderId="0" xfId="0" applyFont="1" applyAlignment="1" applyProtection="1">
      <alignment horizontal="left" vertical="center" wrapText="1"/>
      <protection locked="0"/>
    </xf>
    <xf numFmtId="165" fontId="16" fillId="0" borderId="2" xfId="0" applyNumberFormat="1" applyFont="1" applyBorder="1" applyAlignment="1" applyProtection="1">
      <alignment horizontal="left" indent="1"/>
      <protection locked="0"/>
    </xf>
    <xf numFmtId="166" fontId="46" fillId="5" borderId="68" xfId="0" applyNumberFormat="1" applyFont="1" applyFill="1" applyBorder="1" applyAlignment="1" applyProtection="1">
      <alignment horizontal="center" vertical="center"/>
      <protection locked="0"/>
    </xf>
    <xf numFmtId="0" fontId="47" fillId="5" borderId="0" xfId="0" applyFont="1" applyFill="1" applyAlignment="1" applyProtection="1">
      <alignment vertical="center"/>
      <protection locked="0"/>
    </xf>
    <xf numFmtId="0" fontId="47" fillId="5" borderId="69" xfId="0" applyFont="1" applyFill="1" applyBorder="1" applyAlignment="1" applyProtection="1">
      <alignment vertical="center"/>
      <protection locked="0"/>
    </xf>
    <xf numFmtId="166" fontId="19" fillId="0" borderId="3" xfId="0" applyNumberFormat="1" applyFont="1" applyBorder="1" applyAlignment="1">
      <alignment horizontal="left" indent="1"/>
    </xf>
    <xf numFmtId="0" fontId="19" fillId="0" borderId="3" xfId="0" applyFont="1" applyBorder="1" applyAlignment="1" applyProtection="1">
      <alignment horizontal="left" indent="1"/>
      <protection locked="0"/>
    </xf>
    <xf numFmtId="0" fontId="32" fillId="0" borderId="0" xfId="0" applyFont="1" applyAlignment="1">
      <alignment horizontal="center"/>
    </xf>
    <xf numFmtId="0" fontId="11" fillId="0" borderId="0" xfId="0" applyFont="1" applyAlignment="1">
      <alignment horizontal="center"/>
    </xf>
    <xf numFmtId="0" fontId="19" fillId="0" borderId="1" xfId="0" applyFont="1" applyBorder="1" applyAlignment="1">
      <alignment horizontal="left" indent="1"/>
    </xf>
    <xf numFmtId="0" fontId="19" fillId="0" borderId="3" xfId="0" applyFont="1" applyBorder="1" applyAlignment="1">
      <alignment horizontal="left" indent="1"/>
    </xf>
    <xf numFmtId="1" fontId="19" fillId="0" borderId="3" xfId="0" applyNumberFormat="1" applyFont="1" applyBorder="1" applyAlignment="1">
      <alignment horizontal="left" indent="1"/>
    </xf>
    <xf numFmtId="0" fontId="15" fillId="0" borderId="3" xfId="0" applyFont="1" applyBorder="1" applyAlignment="1" applyProtection="1">
      <alignment horizontal="center"/>
      <protection locked="0"/>
    </xf>
    <xf numFmtId="0" fontId="39" fillId="0" borderId="29" xfId="6" applyFont="1" applyBorder="1" applyAlignment="1">
      <alignment horizontal="center" vertical="center"/>
    </xf>
    <xf numFmtId="0" fontId="39" fillId="0" borderId="67" xfId="6" applyFont="1" applyBorder="1" applyAlignment="1">
      <alignment horizontal="center" vertical="center"/>
    </xf>
    <xf numFmtId="0" fontId="43" fillId="0" borderId="66" xfId="6" applyFont="1" applyBorder="1" applyAlignment="1">
      <alignment horizontal="center" vertical="center"/>
    </xf>
    <xf numFmtId="0" fontId="43" fillId="0" borderId="63" xfId="6" applyFont="1" applyBorder="1" applyAlignment="1">
      <alignment horizontal="center" vertical="center"/>
    </xf>
    <xf numFmtId="0" fontId="43" fillId="0" borderId="35" xfId="6" applyFont="1" applyBorder="1" applyAlignment="1">
      <alignment horizontal="center" vertical="center"/>
    </xf>
    <xf numFmtId="0" fontId="43" fillId="0" borderId="41" xfId="6" applyFont="1" applyBorder="1" applyAlignment="1">
      <alignment horizontal="center" vertical="center"/>
    </xf>
    <xf numFmtId="0" fontId="40" fillId="3" borderId="36" xfId="6" applyFont="1" applyFill="1" applyBorder="1" applyAlignment="1">
      <alignment horizontal="center" vertical="center" wrapText="1"/>
    </xf>
    <xf numFmtId="0" fontId="40" fillId="3" borderId="37" xfId="6" applyFont="1" applyFill="1" applyBorder="1" applyAlignment="1">
      <alignment horizontal="center" vertical="center" wrapText="1"/>
    </xf>
    <xf numFmtId="0" fontId="40" fillId="3" borderId="42" xfId="6" applyFont="1" applyFill="1" applyBorder="1" applyAlignment="1">
      <alignment horizontal="center" vertical="center" wrapText="1"/>
    </xf>
    <xf numFmtId="0" fontId="40" fillId="3" borderId="43" xfId="6" applyFont="1" applyFill="1" applyBorder="1" applyAlignment="1">
      <alignment horizontal="center" vertical="center" wrapText="1"/>
    </xf>
    <xf numFmtId="0" fontId="39" fillId="0" borderId="48" xfId="6" applyFont="1" applyBorder="1" applyAlignment="1" applyProtection="1">
      <alignment horizontal="center" vertical="center" wrapText="1"/>
      <protection locked="0"/>
    </xf>
    <xf numFmtId="0" fontId="39" fillId="0" borderId="49" xfId="6" applyFont="1" applyBorder="1" applyAlignment="1" applyProtection="1">
      <alignment horizontal="center" vertical="center" wrapText="1"/>
      <protection locked="0"/>
    </xf>
    <xf numFmtId="0" fontId="39" fillId="0" borderId="54" xfId="6" applyFont="1" applyBorder="1" applyAlignment="1" applyProtection="1">
      <alignment horizontal="center" vertical="center" wrapText="1"/>
      <protection locked="0"/>
    </xf>
    <xf numFmtId="0" fontId="39" fillId="0" borderId="55" xfId="6" applyFont="1" applyBorder="1" applyAlignment="1" applyProtection="1">
      <alignment horizontal="center" vertical="center" wrapText="1"/>
      <protection locked="0"/>
    </xf>
    <xf numFmtId="0" fontId="43" fillId="0" borderId="65" xfId="6" applyFont="1" applyBorder="1" applyAlignment="1">
      <alignment horizontal="center" vertical="center"/>
    </xf>
    <xf numFmtId="0" fontId="43" fillId="0" borderId="64" xfId="6" applyFont="1" applyBorder="1" applyAlignment="1">
      <alignment horizontal="center" vertical="center"/>
    </xf>
    <xf numFmtId="0" fontId="39" fillId="0" borderId="60" xfId="6" applyFont="1" applyBorder="1" applyAlignment="1" applyProtection="1">
      <alignment horizontal="center" vertical="center" wrapText="1"/>
      <protection locked="0"/>
    </xf>
    <xf numFmtId="0" fontId="39" fillId="0" borderId="61" xfId="6" applyFont="1" applyBorder="1" applyAlignment="1" applyProtection="1">
      <alignment horizontal="center" vertical="center" wrapText="1"/>
      <protection locked="0"/>
    </xf>
    <xf numFmtId="0" fontId="38" fillId="0" borderId="1" xfId="6" applyFont="1" applyBorder="1" applyAlignment="1">
      <alignment horizontal="center"/>
    </xf>
    <xf numFmtId="0" fontId="38" fillId="3" borderId="28" xfId="6" applyFont="1" applyFill="1" applyBorder="1" applyAlignment="1">
      <alignment horizontal="center" vertical="center"/>
    </xf>
    <xf numFmtId="0" fontId="38" fillId="3" borderId="2" xfId="6" applyFont="1" applyFill="1" applyBorder="1" applyAlignment="1">
      <alignment horizontal="center" vertical="center"/>
    </xf>
    <xf numFmtId="0" fontId="38" fillId="3" borderId="29" xfId="6" applyFont="1" applyFill="1" applyBorder="1" applyAlignment="1">
      <alignment horizontal="center" vertical="center"/>
    </xf>
    <xf numFmtId="0" fontId="38" fillId="3" borderId="30" xfId="6" applyFont="1" applyFill="1" applyBorder="1" applyAlignment="1">
      <alignment horizontal="center" vertical="center"/>
    </xf>
    <xf numFmtId="0" fontId="38" fillId="3" borderId="1" xfId="6" applyFont="1" applyFill="1" applyBorder="1" applyAlignment="1">
      <alignment horizontal="center" vertical="center"/>
    </xf>
    <xf numFmtId="0" fontId="38" fillId="3" borderId="31" xfId="6" applyFont="1" applyFill="1" applyBorder="1" applyAlignment="1">
      <alignment horizontal="center" vertical="center"/>
    </xf>
    <xf numFmtId="0" fontId="38" fillId="0" borderId="28" xfId="6" applyFont="1" applyBorder="1" applyAlignment="1" applyProtection="1">
      <alignment horizontal="left" vertical="center" wrapText="1"/>
      <protection locked="0"/>
    </xf>
    <xf numFmtId="0" fontId="38" fillId="0" borderId="2" xfId="6" applyFont="1" applyBorder="1" applyAlignment="1" applyProtection="1">
      <alignment horizontal="left" vertical="center" wrapText="1"/>
      <protection locked="0"/>
    </xf>
    <xf numFmtId="0" fontId="38" fillId="0" borderId="29" xfId="6" applyFont="1" applyBorder="1" applyAlignment="1" applyProtection="1">
      <alignment horizontal="left" vertical="center" wrapText="1"/>
      <protection locked="0"/>
    </xf>
    <xf numFmtId="0" fontId="38" fillId="0" borderId="30" xfId="6" applyFont="1" applyBorder="1" applyAlignment="1" applyProtection="1">
      <alignment horizontal="left" vertical="center" wrapText="1"/>
      <protection locked="0"/>
    </xf>
    <xf numFmtId="0" fontId="38" fillId="0" borderId="1" xfId="6" applyFont="1" applyBorder="1" applyAlignment="1" applyProtection="1">
      <alignment horizontal="left" vertical="center" wrapText="1"/>
      <protection locked="0"/>
    </xf>
    <xf numFmtId="0" fontId="38" fillId="0" borderId="31" xfId="6" applyFont="1" applyBorder="1" applyAlignment="1" applyProtection="1">
      <alignment horizontal="left" vertical="center" wrapText="1"/>
      <protection locked="0"/>
    </xf>
    <xf numFmtId="0" fontId="38" fillId="0" borderId="3" xfId="6" applyFont="1" applyBorder="1" applyAlignment="1">
      <alignment horizontal="center"/>
    </xf>
    <xf numFmtId="0" fontId="40" fillId="3" borderId="32" xfId="6" applyFont="1" applyFill="1" applyBorder="1" applyAlignment="1">
      <alignment horizontal="center" vertical="center" wrapText="1"/>
    </xf>
    <xf numFmtId="0" fontId="40" fillId="3" borderId="38" xfId="6" applyFont="1" applyFill="1" applyBorder="1" applyAlignment="1">
      <alignment horizontal="center" vertical="center" wrapText="1"/>
    </xf>
    <xf numFmtId="0" fontId="40" fillId="3" borderId="32" xfId="6" applyFont="1" applyFill="1" applyBorder="1" applyAlignment="1">
      <alignment horizontal="center" vertical="center" textRotation="90" wrapText="1"/>
    </xf>
    <xf numFmtId="0" fontId="40" fillId="3" borderId="38" xfId="6" applyFont="1" applyFill="1" applyBorder="1" applyAlignment="1">
      <alignment horizontal="center" vertical="center" textRotation="90" wrapText="1"/>
    </xf>
    <xf numFmtId="0" fontId="40" fillId="3" borderId="33" xfId="6" applyFont="1" applyFill="1" applyBorder="1" applyAlignment="1">
      <alignment horizontal="center" vertical="center" wrapText="1"/>
    </xf>
    <xf numFmtId="0" fontId="40" fillId="3" borderId="39" xfId="6" applyFont="1" applyFill="1" applyBorder="1" applyAlignment="1">
      <alignment horizontal="center" vertical="center" wrapText="1"/>
    </xf>
    <xf numFmtId="0" fontId="40" fillId="3" borderId="34" xfId="6" applyFont="1" applyFill="1" applyBorder="1" applyAlignment="1">
      <alignment horizontal="center" vertical="center" wrapText="1"/>
    </xf>
    <xf numFmtId="0" fontId="40" fillId="3" borderId="40" xfId="6" applyFont="1" applyFill="1" applyBorder="1" applyAlignment="1">
      <alignment horizontal="center" vertical="center" wrapText="1"/>
    </xf>
    <xf numFmtId="0" fontId="40" fillId="3" borderId="32" xfId="6" applyFont="1" applyFill="1" applyBorder="1" applyAlignment="1">
      <alignment horizontal="center" textRotation="90" wrapText="1"/>
    </xf>
    <xf numFmtId="0" fontId="40" fillId="3" borderId="38" xfId="6" applyFont="1" applyFill="1" applyBorder="1" applyAlignment="1">
      <alignment horizontal="center" textRotation="90" wrapText="1"/>
    </xf>
    <xf numFmtId="0" fontId="33" fillId="0" borderId="0" xfId="6" applyFont="1" applyAlignment="1">
      <alignment horizontal="center" vertical="top"/>
    </xf>
    <xf numFmtId="0" fontId="36" fillId="0" borderId="0" xfId="6" applyFont="1" applyAlignment="1">
      <alignment horizontal="center" vertical="top"/>
    </xf>
    <xf numFmtId="0" fontId="38" fillId="0" borderId="28" xfId="6" applyFont="1" applyBorder="1" applyAlignment="1" applyProtection="1">
      <alignment horizontal="center" vertical="center" wrapText="1"/>
      <protection locked="0"/>
    </xf>
    <xf numFmtId="0" fontId="38" fillId="0" borderId="2" xfId="6" applyFont="1" applyBorder="1" applyAlignment="1" applyProtection="1">
      <alignment horizontal="center" vertical="center" wrapText="1"/>
      <protection locked="0"/>
    </xf>
    <xf numFmtId="0" fontId="38" fillId="0" borderId="29" xfId="6" applyFont="1" applyBorder="1" applyAlignment="1" applyProtection="1">
      <alignment horizontal="center" vertical="center" wrapText="1"/>
      <protection locked="0"/>
    </xf>
    <xf numFmtId="0" fontId="38" fillId="0" borderId="30" xfId="6" applyFont="1" applyBorder="1" applyAlignment="1" applyProtection="1">
      <alignment horizontal="center" vertical="center" wrapText="1"/>
      <protection locked="0"/>
    </xf>
    <xf numFmtId="0" fontId="38" fillId="0" borderId="1" xfId="6" applyFont="1" applyBorder="1" applyAlignment="1" applyProtection="1">
      <alignment horizontal="center" vertical="center" wrapText="1"/>
      <protection locked="0"/>
    </xf>
    <xf numFmtId="0" fontId="38" fillId="0" borderId="31" xfId="6" applyFont="1" applyBorder="1" applyAlignment="1" applyProtection="1">
      <alignment horizontal="center" vertical="center" wrapText="1"/>
      <protection locked="0"/>
    </xf>
    <xf numFmtId="0" fontId="38" fillId="0" borderId="28" xfId="6" applyFont="1" applyBorder="1" applyAlignment="1" applyProtection="1">
      <alignment horizontal="center" vertical="center"/>
      <protection locked="0"/>
    </xf>
    <xf numFmtId="0" fontId="38" fillId="0" borderId="2"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0" fontId="38" fillId="0" borderId="30" xfId="6" applyFont="1" applyBorder="1" applyAlignment="1" applyProtection="1">
      <alignment horizontal="center" vertical="center"/>
      <protection locked="0"/>
    </xf>
    <xf numFmtId="0" fontId="38" fillId="0" borderId="1" xfId="6" applyFont="1" applyBorder="1" applyAlignment="1" applyProtection="1">
      <alignment horizontal="center" vertical="center"/>
      <protection locked="0"/>
    </xf>
    <xf numFmtId="0" fontId="38" fillId="0" borderId="31" xfId="6" applyFont="1" applyBorder="1" applyAlignment="1" applyProtection="1">
      <alignment horizontal="center" vertical="center"/>
      <protection locked="0"/>
    </xf>
  </cellXfs>
  <cellStyles count="8">
    <cellStyle name="Comma 2" xfId="1" xr:uid="{00000000-0005-0000-0000-000000000000}"/>
    <cellStyle name="Comma 2 2" xfId="5" xr:uid="{00000000-0005-0000-0000-000001000000}"/>
    <cellStyle name="Currency" xfId="2" builtinId="4"/>
    <cellStyle name="Hyperlink" xfId="7" builtinId="8"/>
    <cellStyle name="Normal" xfId="0" builtinId="0"/>
    <cellStyle name="Normal 2" xfId="3" xr:uid="{00000000-0005-0000-0000-000004000000}"/>
    <cellStyle name="Normal 2 2" xfId="6" xr:uid="{00000000-0005-0000-0000-000005000000}"/>
    <cellStyle name="Normal 3" xfId="4" xr:uid="{00000000-0005-0000-0000-000006000000}"/>
  </cellStyles>
  <dxfs count="3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val="0"/>
        <i val="0"/>
        <strike val="0"/>
        <condense val="0"/>
        <extend val="0"/>
        <outline val="0"/>
        <shadow val="0"/>
        <u val="none"/>
        <vertAlign val="baseline"/>
        <sz val="10"/>
        <color theme="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0" indent="0" justifyLastLine="0" shrinkToFit="0" readingOrder="0"/>
    </dxf>
    <dxf>
      <alignment wrapText="1" readingOrder="0"/>
    </dxf>
    <dxf>
      <alignment horizontal="left" indent="4"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sz val="10"/>
      </font>
    </dxf>
    <dxf>
      <font>
        <sz val="10"/>
      </font>
    </dxf>
    <dxf>
      <font>
        <sz val="11"/>
      </font>
    </dxf>
    <dxf>
      <font>
        <sz val="11"/>
      </font>
    </dxf>
    <dxf>
      <protection locked="0"/>
    </dxf>
    <dxf>
      <font>
        <sz val="12"/>
      </font>
    </dxf>
    <dxf>
      <alignment vertical="top" readingOrder="0"/>
    </dxf>
    <dxf>
      <font>
        <sz val="10"/>
      </font>
    </dxf>
    <dxf>
      <font>
        <sz val="14"/>
      </font>
    </dxf>
    <dxf>
      <font>
        <sz val="14"/>
      </font>
    </dxf>
    <dxf>
      <alignment horizontal="left" readingOrder="0"/>
    </dxf>
    <dxf>
      <font>
        <sz val="12"/>
      </font>
    </dxf>
    <dxf>
      <alignment horizontal="center" readingOrder="0"/>
    </dxf>
    <dxf>
      <font>
        <name val="Cambria"/>
        <scheme val="major"/>
      </font>
    </dxf>
    <dxf>
      <font>
        <name val="Calibri"/>
        <scheme val="minor"/>
      </font>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455083</xdr:colOff>
      <xdr:row>5</xdr:row>
      <xdr:rowOff>48025</xdr:rowOff>
    </xdr:to>
    <xdr:pic>
      <xdr:nvPicPr>
        <xdr:cNvPr id="3" name="Picture 8" descr="colorado judicial seal higher res.jpg">
          <a:extLst>
            <a:ext uri="{FF2B5EF4-FFF2-40B4-BE49-F238E27FC236}">
              <a16:creationId xmlns:a16="http://schemas.microsoft.com/office/drawing/2014/main" id="{4420E684-35DF-400E-90F6-71CDEFF6D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322917" cy="1370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353357</xdr:colOff>
      <xdr:row>0</xdr:row>
      <xdr:rowOff>0</xdr:rowOff>
    </xdr:from>
    <xdr:to>
      <xdr:col>17</xdr:col>
      <xdr:colOff>48684</xdr:colOff>
      <xdr:row>4</xdr:row>
      <xdr:rowOff>199234</xdr:rowOff>
    </xdr:to>
    <xdr:pic>
      <xdr:nvPicPr>
        <xdr:cNvPr id="4" name="Picture 3">
          <a:extLst>
            <a:ext uri="{FF2B5EF4-FFF2-40B4-BE49-F238E27FC236}">
              <a16:creationId xmlns:a16="http://schemas.microsoft.com/office/drawing/2014/main" id="{D930D4A8-5AC6-4023-B4DB-4F4103278CF3}"/>
            </a:ext>
          </a:extLst>
        </xdr:cNvPr>
        <xdr:cNvPicPr>
          <a:picLocks noChangeAspect="1"/>
        </xdr:cNvPicPr>
      </xdr:nvPicPr>
      <xdr:blipFill>
        <a:blip xmlns:r="http://schemas.openxmlformats.org/officeDocument/2006/relationships" r:embed="rId2"/>
        <a:stretch>
          <a:fillRect/>
        </a:stretch>
      </xdr:blipFill>
      <xdr:spPr>
        <a:xfrm>
          <a:off x="14270440" y="0"/>
          <a:ext cx="1593977" cy="1278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455083</xdr:colOff>
      <xdr:row>5</xdr:row>
      <xdr:rowOff>44850</xdr:rowOff>
    </xdr:to>
    <xdr:pic>
      <xdr:nvPicPr>
        <xdr:cNvPr id="2" name="Picture 8" descr="colorado judicial seal higher res.jpg">
          <a:extLst>
            <a:ext uri="{FF2B5EF4-FFF2-40B4-BE49-F238E27FC236}">
              <a16:creationId xmlns:a16="http://schemas.microsoft.com/office/drawing/2014/main" id="{D181541E-9B70-4FB4-A6D3-763E11531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
          <a:ext cx="1321858" cy="135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353357</xdr:colOff>
      <xdr:row>0</xdr:row>
      <xdr:rowOff>0</xdr:rowOff>
    </xdr:from>
    <xdr:to>
      <xdr:col>17</xdr:col>
      <xdr:colOff>45509</xdr:colOff>
      <xdr:row>4</xdr:row>
      <xdr:rowOff>202409</xdr:rowOff>
    </xdr:to>
    <xdr:pic>
      <xdr:nvPicPr>
        <xdr:cNvPr id="3" name="Picture 2">
          <a:extLst>
            <a:ext uri="{FF2B5EF4-FFF2-40B4-BE49-F238E27FC236}">
              <a16:creationId xmlns:a16="http://schemas.microsoft.com/office/drawing/2014/main" id="{48BAA6B6-7DFD-4B50-8B74-09BF82FD3FA8}"/>
            </a:ext>
          </a:extLst>
        </xdr:cNvPr>
        <xdr:cNvPicPr>
          <a:picLocks noChangeAspect="1"/>
        </xdr:cNvPicPr>
      </xdr:nvPicPr>
      <xdr:blipFill>
        <a:blip xmlns:r="http://schemas.openxmlformats.org/officeDocument/2006/relationships" r:embed="rId2"/>
        <a:stretch>
          <a:fillRect/>
        </a:stretch>
      </xdr:blipFill>
      <xdr:spPr>
        <a:xfrm>
          <a:off x="13142257" y="0"/>
          <a:ext cx="1603502" cy="12660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131632</xdr:rowOff>
    </xdr:from>
    <xdr:to>
      <xdr:col>0</xdr:col>
      <xdr:colOff>1038225</xdr:colOff>
      <xdr:row>5</xdr:row>
      <xdr:rowOff>106362</xdr:rowOff>
    </xdr:to>
    <xdr:pic>
      <xdr:nvPicPr>
        <xdr:cNvPr id="8" name="Picture 8" descr="colorado judicial seal higher res.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1632"/>
          <a:ext cx="1038225" cy="1063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895350</xdr:colOff>
      <xdr:row>1</xdr:row>
      <xdr:rowOff>110011</xdr:rowOff>
    </xdr:from>
    <xdr:to>
      <xdr:col>6</xdr:col>
      <xdr:colOff>787400</xdr:colOff>
      <xdr:row>4</xdr:row>
      <xdr:rowOff>78260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5943600" y="271936"/>
          <a:ext cx="800100" cy="711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606425</xdr:colOff>
      <xdr:row>0</xdr:row>
      <xdr:rowOff>0</xdr:rowOff>
    </xdr:from>
    <xdr:ext cx="0" cy="1162050"/>
    <xdr:pic>
      <xdr:nvPicPr>
        <xdr:cNvPr id="2" name="Picture 8" descr="Interpreter Logo.gif">
          <a:extLst>
            <a:ext uri="{FF2B5EF4-FFF2-40B4-BE49-F238E27FC236}">
              <a16:creationId xmlns:a16="http://schemas.microsoft.com/office/drawing/2014/main" id="{18880A99-3514-4928-B5E1-27436B23FF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4050" y="0"/>
          <a:ext cx="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xdr:colOff>
      <xdr:row>0</xdr:row>
      <xdr:rowOff>0</xdr:rowOff>
    </xdr:from>
    <xdr:ext cx="676274" cy="700112"/>
    <xdr:pic>
      <xdr:nvPicPr>
        <xdr:cNvPr id="3" name="Picture 8" descr="colorado judicial seal higher res.jpg">
          <a:extLst>
            <a:ext uri="{FF2B5EF4-FFF2-40B4-BE49-F238E27FC236}">
              <a16:creationId xmlns:a16="http://schemas.microsoft.com/office/drawing/2014/main" id="{315ACF4C-4B37-4A8B-9991-04BA7E2743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676274" cy="70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596900</xdr:colOff>
      <xdr:row>0</xdr:row>
      <xdr:rowOff>0</xdr:rowOff>
    </xdr:from>
    <xdr:ext cx="725632" cy="644653"/>
    <xdr:pic>
      <xdr:nvPicPr>
        <xdr:cNvPr id="4" name="Picture 8">
          <a:extLst>
            <a:ext uri="{FF2B5EF4-FFF2-40B4-BE49-F238E27FC236}">
              <a16:creationId xmlns:a16="http://schemas.microsoft.com/office/drawing/2014/main" id="{61CED83A-CF59-42C3-A368-5E8FA18CC7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8178800" y="0"/>
          <a:ext cx="725632" cy="644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ersonal\b888jel_judicial_state_co_us\Documents\Documents\1%20New%20File%20Structure\Financial\OLA%20Financials\Forms\FY15%20Colorado%20Court%20Interpreter%20Invoice%20-%20Standard%2007.01.14%20TR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nguage Interpreter Invoice"/>
      <sheetName val="Interpreter Verification Form"/>
      <sheetName val="Sheet1"/>
    </sheetNames>
    <sheetDataSet>
      <sheetData sheetId="0"/>
      <sheetData sheetId="1"/>
      <sheetData sheetId="2">
        <row r="1">
          <cell r="A1" t="str">
            <v>Trial Courts</v>
          </cell>
        </row>
        <row r="2">
          <cell r="A2" t="str">
            <v>Probation</v>
          </cell>
        </row>
        <row r="3">
          <cell r="A3" t="str">
            <v>Mediation</v>
          </cell>
        </row>
        <row r="4">
          <cell r="A4" t="str">
            <v>Other</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elmy, diana" refreshedDate="45293.790274305553" createdVersion="3" refreshedVersion="8" minRefreshableVersion="3" recordCount="21" xr:uid="{00000000-000A-0000-FFFF-FFFF01000000}">
  <cacheSource type="worksheet">
    <worksheetSource ref="B15:Q36" sheet="Multi-Location Invoice"/>
  </cacheSource>
  <cacheFields count="17">
    <cacheField name="Date of _x000a_Service" numFmtId="166">
      <sharedItems containsBlank="1"/>
    </cacheField>
    <cacheField name="Assignment _x000a_Location" numFmtId="0">
      <sharedItems containsNonDate="0" containsBlank="1" count="6">
        <m/>
        <s v="02nd - Denver District Court: 02TC . DENV" u="1"/>
        <s v="02nd - Probation - Denver Juvenile TASC: 02PT . DENV" u="1"/>
        <s v="01st - Jefferson Combined Court: 01TC . JEFF" u="1"/>
        <s v="01st - Probation: 01PB . JEFF" u="1"/>
        <s v="03rd - Las Animas Combined Court: 03TC . LASA" u="1"/>
      </sharedItems>
    </cacheField>
    <cacheField name="Start _x000a_Time" numFmtId="0">
      <sharedItems containsNonDate="0" containsString="0" containsBlank="1"/>
    </cacheField>
    <cacheField name="End _x000a_Time" numFmtId="0">
      <sharedItems containsNonDate="0" containsString="0" containsBlank="1"/>
    </cacheField>
    <cacheField name="Time for Lunch" numFmtId="0">
      <sharedItems containsNonDate="0" containsString="0" containsBlank="1"/>
    </cacheField>
    <cacheField name="# of Interpreting Hours" numFmtId="0">
      <sharedItems containsBlank="1"/>
    </cacheField>
    <cacheField name="Payment Rate*" numFmtId="0">
      <sharedItems containsNonDate="0" containsString="0" containsBlank="1"/>
    </cacheField>
    <cacheField name="Interpreting Time Subtotal" numFmtId="0">
      <sharedItems containsBlank="1"/>
    </cacheField>
    <cacheField name="Travel _x000a_Hours" numFmtId="0">
      <sharedItems containsNonDate="0" containsString="0" containsBlank="1"/>
    </cacheField>
    <cacheField name=" Travel Time Rate*" numFmtId="0">
      <sharedItems containsBlank="1"/>
    </cacheField>
    <cacheField name="Travel Time Subtotal" numFmtId="0">
      <sharedItems containsBlank="1"/>
    </cacheField>
    <cacheField name="Total _x000a_Miles" numFmtId="0">
      <sharedItems containsNonDate="0" containsString="0" containsBlank="1"/>
    </cacheField>
    <cacheField name="Mileage Rate*" numFmtId="0">
      <sharedItems containsString="0" containsBlank="1" containsNumber="1" minValue="0.6" maxValue="0.6"/>
    </cacheField>
    <cacheField name="Org Code" numFmtId="0">
      <sharedItems containsBlank="1" count="29">
        <s v=""/>
        <m/>
        <s v="02TC . DENV" u="1"/>
        <s v="02PT . DENV" u="1"/>
        <s v="01TC . JEFF" u="1"/>
        <s v="05TC . CLEA" u="1"/>
        <s v="[566 - 2400]" u="1"/>
        <s v="05TC . SUMM" u="1"/>
        <s v="[566 - 0211]" u="1"/>
        <s v="[567 - 0249]" u="1"/>
        <s v="01TC . JEFF . L220" u="1"/>
        <s v="01TC . GILP" u="1"/>
        <s v="[637 - 0106]" u="1"/>
        <s v="[566 - 0249]" u="1"/>
        <s v="05TC . EAGL" u="1"/>
        <s v="[0301]" u="1"/>
        <s v="05TC . LAKE" u="1"/>
        <s v="[567 - 0289]" u="1"/>
        <s v="02PA . DENV" u="1"/>
        <s v="[567 - 0301]" u="1"/>
        <s v="02PJ . DENV" u="1"/>
        <s v="L220 - 01TC" u="1"/>
        <s v="11TC . CHAF" u="1"/>
        <s v="[636 - 2506]" u="1"/>
        <s v=": L220 - 01TC" u="1"/>
        <s v="[0569]" u="1"/>
        <s v="[566 - 0301]" u="1"/>
        <s v="[636 - 2806]" u="1"/>
        <s v="[2506]" u="1"/>
      </sharedItems>
    </cacheField>
    <cacheField name="Mileage Subtotal" numFmtId="0">
      <sharedItems containsBlank="1"/>
    </cacheField>
    <cacheField name="Location Subtotal" numFmtId="0">
      <sharedItems containsBlank="1"/>
    </cacheField>
    <cacheField name="Interpreting Time &amp; Travel Time" numFmtId="0" formula="'Interpreting Time Subtotal'+'Travel Time Subtotal'"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m/>
    <x v="0"/>
    <m/>
    <m/>
    <m/>
    <s v=""/>
    <m/>
    <s v="$"/>
    <m/>
    <s v=""/>
    <s v="$"/>
    <m/>
    <n v="0.6"/>
    <x v="0"/>
    <s v=""/>
    <s v="$"/>
  </r>
  <r>
    <m/>
    <x v="0"/>
    <m/>
    <m/>
    <m/>
    <s v=""/>
    <m/>
    <s v="$"/>
    <m/>
    <m/>
    <s v="$"/>
    <m/>
    <n v="0.6"/>
    <x v="1"/>
    <m/>
    <s v="$"/>
  </r>
  <r>
    <m/>
    <x v="0"/>
    <m/>
    <m/>
    <m/>
    <s v=""/>
    <m/>
    <s v="$"/>
    <m/>
    <m/>
    <s v="$"/>
    <m/>
    <n v="0.6"/>
    <x v="1"/>
    <m/>
    <s v="$"/>
  </r>
  <r>
    <m/>
    <x v="0"/>
    <m/>
    <m/>
    <m/>
    <s v=""/>
    <m/>
    <s v="$"/>
    <m/>
    <m/>
    <s v="$"/>
    <m/>
    <n v="0.6"/>
    <x v="1"/>
    <m/>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s v="Trial Rate"/>
    <x v="0"/>
    <m/>
    <m/>
    <m/>
    <m/>
    <m/>
    <m/>
    <m/>
    <m/>
    <m/>
    <m/>
    <m/>
    <x v="1"/>
    <m/>
    <m/>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r>
    <m/>
    <x v="0"/>
    <m/>
    <m/>
    <m/>
    <s v=""/>
    <m/>
    <s v="$"/>
    <m/>
    <s v=""/>
    <s v="$"/>
    <m/>
    <n v="0.6"/>
    <x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8" applyNumberFormats="0" applyBorderFormats="0" applyFontFormats="0" applyPatternFormats="0" applyAlignmentFormats="0" applyWidthHeightFormats="1" dataCaption="Itemization" showMissing="0" updatedVersion="8" minRefreshableVersion="3" showMemberPropertyTips="0" colGrandTotals="0" itemPrintTitles="1" mergeItem="1" createdVersion="3" indent="0" compact="0" compactData="0" gridDropZones="1" rowHeaderCaption="Org Unit &amp; Location" fieldListSortAscending="1">
  <location ref="A20:D22" firstHeaderRow="1" firstDataRow="2" firstDataCol="1"/>
  <pivotFields count="17">
    <pivotField compact="0" outline="0" showAll="0" defaultSubtotal="0"/>
    <pivotField axis="axisRow" compact="0" outline="0" showAll="0" defaultSubtotal="0">
      <items count="6">
        <item h="1" x="0"/>
        <item m="1" x="1"/>
        <item m="1" x="4"/>
        <item m="1" x="3"/>
        <item m="1" x="5"/>
        <item m="1"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outline="0" showAll="0" includeNewItemsInFilter="1" sortType="ascending" defaultSubtotal="0">
      <items count="29">
        <item h="1" x="0"/>
        <item m="1" x="24"/>
        <item m="1" x="15"/>
        <item m="1" x="25"/>
        <item m="1" x="28"/>
        <item m="1" x="8"/>
        <item m="1" x="13"/>
        <item m="1" x="26"/>
        <item m="1" x="6"/>
        <item m="1" x="9"/>
        <item m="1" x="17"/>
        <item m="1" x="19"/>
        <item m="1" x="23"/>
        <item m="1" x="27"/>
        <item m="1" x="12"/>
        <item m="1" x="11"/>
        <item m="1" x="4"/>
        <item m="1" x="10"/>
        <item m="1" x="18"/>
        <item m="1" x="20"/>
        <item m="1" x="3"/>
        <item m="1" x="2"/>
        <item m="1" x="5"/>
        <item m="1" x="14"/>
        <item m="1" x="16"/>
        <item m="1" x="7"/>
        <item m="1" x="22"/>
        <item m="1" x="21"/>
        <item h="1" x="1"/>
      </items>
    </pivotField>
    <pivotField dataField="1" compact="0" outline="0" subtotalTop="0" showAll="0" includeNewItemsInFilter="1"/>
    <pivotField name="Location Subtotal2" compact="0" outline="0" showAll="0" defaultSubtotal="0"/>
    <pivotField compact="0" outline="0" subtotalTop="0" dragToRow="0" dragToCol="0" dragToPage="0" showAll="0" includeNewItemsInFilter="1" defaultSubtotal="0"/>
  </pivotFields>
  <rowFields count="1">
    <field x="1"/>
  </rowFields>
  <rowItems count="1">
    <i t="grand">
      <x/>
    </i>
  </rowItems>
  <colFields count="1">
    <field x="-2"/>
  </colFields>
  <colItems count="3">
    <i>
      <x/>
    </i>
    <i i="1">
      <x v="1"/>
    </i>
    <i i="2">
      <x v="2"/>
    </i>
  </colItems>
  <dataFields count="3">
    <dataField name="Interpreting [1935]" fld="7" baseField="0" baseItem="0"/>
    <dataField name="Travel Time_x000a_[1935 - TRVL]" fld="10" baseField="0" baseItem="0"/>
    <dataField name="Mileage _x000a_[2523]" fld="14" baseField="0" baseItem="0"/>
  </dataFields>
  <formats count="24">
    <format dxfId="37">
      <pivotArea outline="0" fieldPosition="0"/>
    </format>
    <format dxfId="36">
      <pivotArea type="all" dataOnly="0" outline="0" fieldPosition="0"/>
    </format>
    <format dxfId="35">
      <pivotArea field="-2" type="button" dataOnly="0" labelOnly="1" outline="0" axis="axisCol" fieldPosition="0"/>
    </format>
    <format dxfId="34">
      <pivotArea field="-2" type="button" dataOnly="0" labelOnly="1" outline="0" axis="axisCol" fieldPosition="0"/>
    </format>
    <format dxfId="33">
      <pivotArea field="-2" type="button" dataOnly="0" labelOnly="1" outline="0" axis="axisCol" fieldPosition="0"/>
    </format>
    <format dxfId="32">
      <pivotArea field="-2" type="button" dataOnly="0" labelOnly="1" outline="0" axis="axisCol" fieldPosition="0"/>
    </format>
    <format dxfId="31">
      <pivotArea type="origin" dataOnly="0" labelOnly="1" outline="0" fieldPosition="0"/>
    </format>
    <format dxfId="30">
      <pivotArea type="topRight" dataOnly="0" labelOnly="1" outline="0" fieldPosition="0"/>
    </format>
    <format dxfId="29">
      <pivotArea field="-2" type="button" dataOnly="0" labelOnly="1" outline="0" axis="axisCol" fieldPosition="0"/>
    </format>
    <format dxfId="28">
      <pivotArea field="-2" type="button" dataOnly="0" labelOnly="1" outline="0" axis="axisCol" fieldPosition="0"/>
    </format>
    <format dxfId="27">
      <pivotArea field="-2" type="button" dataOnly="0" labelOnly="1" outline="0" axis="axisCol" fieldPosition="0"/>
    </format>
    <format dxfId="26">
      <pivotArea type="all" dataOnly="0" outline="0" fieldPosition="0"/>
    </format>
    <format dxfId="25">
      <pivotArea outline="0" fieldPosition="0"/>
    </format>
    <format dxfId="24">
      <pivotArea dataOnly="0" labelOnly="1" grandRow="1" outline="0" fieldPosition="0"/>
    </format>
    <format dxfId="23">
      <pivotArea field="13" type="button" dataOnly="0" labelOnly="1" outline="0"/>
    </format>
    <format dxfId="22">
      <pivotArea dataOnly="0" labelOnly="1" outline="0" fieldPosition="0">
        <references count="1">
          <reference field="4294967294" count="3">
            <x v="0"/>
            <x v="1"/>
            <x v="2"/>
          </reference>
        </references>
      </pivotArea>
    </format>
    <format dxfId="21">
      <pivotArea type="origin" dataOnly="0" labelOnly="1" outline="0" fieldPosition="0"/>
    </format>
    <format dxfId="20">
      <pivotArea field="13" type="button" dataOnly="0" labelOnly="1" outline="0"/>
    </format>
    <format dxfId="19">
      <pivotArea field="-2" type="button" dataOnly="0" labelOnly="1" outline="0" axis="axisCol" fieldPosition="0"/>
    </format>
    <format dxfId="18">
      <pivotArea type="topRight" dataOnly="0" labelOnly="1" outline="0" fieldPosition="0"/>
    </format>
    <format dxfId="17">
      <pivotArea dataOnly="0" labelOnly="1" outline="0" fieldPosition="0">
        <references count="1">
          <reference field="4294967294" count="3">
            <x v="0"/>
            <x v="1"/>
            <x v="2"/>
          </reference>
        </references>
      </pivotArea>
    </format>
    <format dxfId="16">
      <pivotArea dataOnly="0" labelOnly="1" outline="0" fieldPosition="0">
        <references count="1">
          <reference field="4294967294" count="3">
            <x v="0"/>
            <x v="1"/>
            <x v="2"/>
          </reference>
        </references>
      </pivotArea>
    </format>
    <format dxfId="15">
      <pivotArea type="origin" dataOnly="0" labelOnly="1" outline="0" fieldPosition="0"/>
    </format>
    <format dxfId="14">
      <pivotArea field="13" type="button" dataOnly="0" labelOnly="1" outline="0"/>
    </format>
  </formats>
  <pivotTableStyleInfo name="PivotStyleMedium7"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98" totalsRowShown="0" headerRowDxfId="13" dataDxfId="12">
  <autoFilter ref="A5:D98" xr:uid="{00000000-0009-0000-0100-000001000000}"/>
  <tableColumns count="4">
    <tableColumn id="1" xr3:uid="{00000000-0010-0000-0000-000001000000}" name="County" dataDxfId="11"/>
    <tableColumn id="2" xr3:uid="{00000000-0010-0000-0000-000002000000}" name="Dist" dataDxfId="10"/>
    <tableColumn id="5" xr3:uid="{00000000-0010-0000-0000-000005000000}" name="Location" dataDxfId="9"/>
    <tableColumn id="4" xr3:uid="{00000000-0010-0000-0000-000004000000}" name="Code" dataDxfId="8"/>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5039E-9764-4A1F-BB75-789687BABBD0}">
  <dimension ref="B1:Q42"/>
  <sheetViews>
    <sheetView tabSelected="1" zoomScale="80" zoomScaleNormal="80" workbookViewId="0">
      <selection activeCell="Q16" sqref="Q16"/>
    </sheetView>
  </sheetViews>
  <sheetFormatPr defaultColWidth="9.26953125" defaultRowHeight="12"/>
  <cols>
    <col min="1" max="1" width="9.26953125" style="115"/>
    <col min="2" max="2" width="12.453125" style="115" customWidth="1"/>
    <col min="3" max="3" width="37" style="115" customWidth="1"/>
    <col min="4" max="6" width="12" style="115" customWidth="1"/>
    <col min="7" max="7" width="12.7265625" style="115" customWidth="1"/>
    <col min="8" max="8" width="10.26953125" style="115" customWidth="1"/>
    <col min="9" max="9" width="11.453125" style="115" customWidth="1"/>
    <col min="10" max="10" width="10.26953125" style="115" customWidth="1"/>
    <col min="11" max="11" width="9.7265625" style="115" customWidth="1"/>
    <col min="12" max="12" width="11" style="116" customWidth="1"/>
    <col min="13" max="13" width="9.7265625" style="116" customWidth="1"/>
    <col min="14" max="14" width="13.54296875" style="116" customWidth="1"/>
    <col min="15" max="15" width="13.54296875" style="115" hidden="1" customWidth="1"/>
    <col min="16" max="16" width="13.54296875" style="115" customWidth="1"/>
    <col min="17" max="17" width="13.7265625" style="115" customWidth="1"/>
    <col min="18" max="16384" width="9.26953125" style="115"/>
  </cols>
  <sheetData>
    <row r="1" spans="2:17" s="84" customFormat="1" ht="23.5">
      <c r="B1" s="146" t="s">
        <v>116</v>
      </c>
      <c r="C1" s="146"/>
      <c r="D1" s="146"/>
      <c r="E1" s="146"/>
      <c r="F1" s="146"/>
      <c r="G1" s="146"/>
      <c r="H1" s="146"/>
      <c r="I1" s="146"/>
      <c r="J1" s="146"/>
      <c r="K1" s="146"/>
      <c r="L1" s="146"/>
      <c r="M1" s="146"/>
      <c r="N1" s="146"/>
      <c r="O1" s="146"/>
      <c r="P1" s="146"/>
      <c r="Q1" s="146"/>
    </row>
    <row r="2" spans="2:17" s="85" customFormat="1" ht="18.5">
      <c r="B2" s="146" t="s">
        <v>117</v>
      </c>
      <c r="C2" s="146"/>
      <c r="D2" s="146"/>
      <c r="E2" s="146"/>
      <c r="F2" s="146"/>
      <c r="G2" s="146"/>
      <c r="H2" s="146"/>
      <c r="I2" s="146"/>
      <c r="J2" s="146"/>
      <c r="K2" s="146"/>
      <c r="L2" s="146"/>
      <c r="M2" s="146"/>
      <c r="N2" s="146"/>
      <c r="O2" s="146"/>
      <c r="P2" s="146"/>
      <c r="Q2" s="146"/>
    </row>
    <row r="3" spans="2:17" s="85" customFormat="1" ht="23.5">
      <c r="B3" s="147" t="s">
        <v>260</v>
      </c>
      <c r="C3" s="147"/>
      <c r="D3" s="147"/>
      <c r="E3" s="147"/>
      <c r="F3" s="147"/>
      <c r="G3" s="147"/>
      <c r="H3" s="147"/>
      <c r="I3" s="147"/>
      <c r="J3" s="147"/>
      <c r="K3" s="147"/>
      <c r="L3" s="147"/>
      <c r="M3" s="147"/>
      <c r="N3" s="147"/>
      <c r="O3" s="147"/>
      <c r="P3" s="147"/>
      <c r="Q3" s="147"/>
    </row>
    <row r="4" spans="2:17" s="85" customFormat="1" ht="18.5">
      <c r="M4" s="86"/>
      <c r="N4" s="86"/>
      <c r="O4" s="86"/>
      <c r="Q4" s="87"/>
    </row>
    <row r="5" spans="2:17" s="88" customFormat="1" ht="18.5">
      <c r="B5" s="148" t="s">
        <v>2</v>
      </c>
      <c r="C5" s="148"/>
      <c r="D5" s="148"/>
      <c r="E5" s="148"/>
      <c r="F5" s="148"/>
      <c r="G5" s="148"/>
      <c r="J5" s="148" t="s">
        <v>1</v>
      </c>
      <c r="K5" s="148"/>
      <c r="L5" s="148"/>
      <c r="M5" s="148"/>
      <c r="N5" s="148"/>
      <c r="O5" s="148"/>
      <c r="P5" s="148"/>
      <c r="Q5" s="148"/>
    </row>
    <row r="6" spans="2:17" s="90" customFormat="1" ht="15.5">
      <c r="B6" s="149" t="s">
        <v>118</v>
      </c>
      <c r="C6" s="149"/>
      <c r="D6" s="62"/>
      <c r="E6" s="62"/>
      <c r="K6" s="89" t="s">
        <v>119</v>
      </c>
      <c r="L6" s="150"/>
      <c r="M6" s="150"/>
      <c r="N6" s="150"/>
      <c r="O6" s="150"/>
      <c r="P6" s="150"/>
      <c r="Q6" s="150"/>
    </row>
    <row r="7" spans="2:17" s="92" customFormat="1" ht="15.5">
      <c r="B7" s="143" t="s">
        <v>120</v>
      </c>
      <c r="C7" s="143"/>
      <c r="D7" s="62"/>
      <c r="E7" s="62"/>
      <c r="H7" s="93"/>
      <c r="K7" s="91" t="s">
        <v>121</v>
      </c>
      <c r="L7" s="62"/>
      <c r="M7" s="62"/>
      <c r="N7" s="62"/>
      <c r="O7" s="62"/>
      <c r="P7" s="62"/>
      <c r="Q7" s="94"/>
    </row>
    <row r="8" spans="2:17" s="92" customFormat="1" ht="15.5">
      <c r="B8" s="144" t="s">
        <v>122</v>
      </c>
      <c r="C8" s="144"/>
      <c r="D8" s="62"/>
      <c r="E8" s="62"/>
      <c r="H8" s="96"/>
      <c r="K8" s="95" t="s">
        <v>123</v>
      </c>
      <c r="L8" s="145"/>
      <c r="M8" s="145"/>
      <c r="N8" s="145"/>
      <c r="O8" s="145"/>
      <c r="P8" s="145"/>
      <c r="Q8" s="145"/>
    </row>
    <row r="9" spans="2:17" s="92" customFormat="1" ht="15.5">
      <c r="B9" s="144" t="s">
        <v>124</v>
      </c>
      <c r="C9" s="144"/>
      <c r="D9" s="62"/>
      <c r="E9" s="62"/>
      <c r="H9" s="96"/>
      <c r="K9" s="91" t="s">
        <v>125</v>
      </c>
      <c r="L9" s="130" t="s">
        <v>296</v>
      </c>
      <c r="M9" s="62"/>
      <c r="N9" s="62"/>
      <c r="O9" s="62"/>
      <c r="P9" s="62"/>
      <c r="Q9" s="94"/>
    </row>
    <row r="10" spans="2:17" s="92" customFormat="1" ht="15.5">
      <c r="B10" s="144" t="s">
        <v>126</v>
      </c>
      <c r="C10" s="144"/>
      <c r="D10" s="62"/>
      <c r="E10" s="62"/>
      <c r="H10" s="96"/>
      <c r="K10" s="91" t="s">
        <v>128</v>
      </c>
      <c r="L10" s="150"/>
      <c r="M10" s="150"/>
      <c r="N10" s="150"/>
      <c r="O10" s="150"/>
      <c r="P10" s="150"/>
      <c r="Q10" s="150"/>
    </row>
    <row r="11" spans="2:17" s="92" customFormat="1" ht="15.5">
      <c r="B11" s="91"/>
      <c r="C11" s="91"/>
      <c r="D11" s="62"/>
      <c r="E11" s="62"/>
      <c r="H11" s="96"/>
      <c r="K11" s="95" t="s">
        <v>130</v>
      </c>
      <c r="L11" s="150"/>
      <c r="M11" s="150"/>
      <c r="N11" s="150"/>
      <c r="O11" s="150"/>
      <c r="P11" s="150"/>
      <c r="Q11" s="150"/>
    </row>
    <row r="12" spans="2:17" s="92" customFormat="1" ht="15.5">
      <c r="B12" s="143" t="s">
        <v>127</v>
      </c>
      <c r="C12" s="143"/>
      <c r="D12" s="62"/>
      <c r="E12" s="62"/>
      <c r="H12" s="96"/>
      <c r="K12" s="95"/>
      <c r="L12" s="152"/>
      <c r="M12" s="152"/>
      <c r="N12" s="152"/>
      <c r="O12" s="152"/>
      <c r="P12" s="152"/>
      <c r="Q12" s="152"/>
    </row>
    <row r="13" spans="2:17" s="92" customFormat="1" ht="15.5">
      <c r="B13" s="143" t="s">
        <v>129</v>
      </c>
      <c r="C13" s="143"/>
      <c r="D13" s="78"/>
      <c r="E13" s="62"/>
    </row>
    <row r="14" spans="2:17" s="92" customFormat="1" ht="16" thickBot="1">
      <c r="B14" s="97"/>
      <c r="C14" s="97"/>
      <c r="D14" s="98"/>
      <c r="E14" s="98"/>
      <c r="F14" s="98"/>
      <c r="G14" s="98"/>
      <c r="J14" s="95"/>
      <c r="K14" s="95"/>
      <c r="L14" s="99"/>
      <c r="M14" s="99"/>
      <c r="N14" s="99"/>
      <c r="O14" s="99"/>
      <c r="P14" s="99"/>
      <c r="Q14" s="99"/>
    </row>
    <row r="15" spans="2:17" s="104" customFormat="1" ht="44.5" thickTop="1" thickBot="1">
      <c r="B15" s="100" t="s">
        <v>259</v>
      </c>
      <c r="C15" s="101" t="s">
        <v>289</v>
      </c>
      <c r="D15" s="101" t="s">
        <v>13</v>
      </c>
      <c r="E15" s="101" t="s">
        <v>14</v>
      </c>
      <c r="F15" s="101" t="s">
        <v>9</v>
      </c>
      <c r="G15" s="102" t="s">
        <v>5</v>
      </c>
      <c r="H15" s="103" t="s">
        <v>6</v>
      </c>
      <c r="I15" s="100" t="s">
        <v>10</v>
      </c>
      <c r="J15" s="100" t="s">
        <v>0</v>
      </c>
      <c r="K15" s="101" t="s">
        <v>7</v>
      </c>
      <c r="L15" s="100" t="s">
        <v>11</v>
      </c>
      <c r="M15" s="100" t="s">
        <v>4</v>
      </c>
      <c r="N15" s="102" t="s">
        <v>8</v>
      </c>
      <c r="O15" s="100" t="s">
        <v>99</v>
      </c>
      <c r="P15" s="102" t="s">
        <v>12</v>
      </c>
      <c r="Q15" s="102" t="s">
        <v>140</v>
      </c>
    </row>
    <row r="16" spans="2:17" s="106" customFormat="1" ht="20" customHeight="1" thickTop="1">
      <c r="B16" s="30"/>
      <c r="C16" s="27"/>
      <c r="D16" s="66"/>
      <c r="E16" s="66"/>
      <c r="F16" s="67"/>
      <c r="G16" s="79" t="str">
        <f>IF(D16="","",((E16-D16)*24)-F16)</f>
        <v/>
      </c>
      <c r="H16" s="68"/>
      <c r="I16" s="117" t="str">
        <f>IF(H16="","$",(H16*G16))</f>
        <v>$</v>
      </c>
      <c r="J16" s="69"/>
      <c r="K16" s="129" t="str">
        <f t="shared" ref="K16:K27" si="0">IF(J16="","",H16/2)</f>
        <v/>
      </c>
      <c r="L16" s="117" t="str">
        <f>IF(J16="","$",(K16*J16))</f>
        <v>$</v>
      </c>
      <c r="M16" s="70"/>
      <c r="N16" s="80">
        <v>0.6</v>
      </c>
      <c r="O16" s="105" t="str">
        <f>IF($C$16="","",RIGHT($C$16,11))</f>
        <v/>
      </c>
      <c r="P16" s="119" t="str">
        <f t="shared" ref="P16:P36" si="1">IF(M16="","",(N16*M16))</f>
        <v/>
      </c>
      <c r="Q16" s="117" t="str">
        <f>IF(SUM(I16,L16,P16)=0,"$",SUM(I16,L16,P16))</f>
        <v>$</v>
      </c>
    </row>
    <row r="17" spans="2:17" s="106" customFormat="1" ht="20" customHeight="1">
      <c r="B17" s="134"/>
      <c r="C17" s="135"/>
      <c r="D17" s="66"/>
      <c r="E17" s="66"/>
      <c r="F17" s="67"/>
      <c r="G17" s="79" t="str">
        <f t="shared" ref="G17:G27" si="2">IF(D17="","",((E17-D17)*24)-F17)</f>
        <v/>
      </c>
      <c r="H17" s="68"/>
      <c r="I17" s="117" t="str">
        <f t="shared" ref="I17:I19" si="3">IF(H17="","$",(H17*G17))</f>
        <v>$</v>
      </c>
      <c r="J17" s="69"/>
      <c r="K17" s="129"/>
      <c r="L17" s="117" t="str">
        <f t="shared" ref="L17:L19" si="4">IF(J17="","$",(K17*J17))</f>
        <v>$</v>
      </c>
      <c r="M17" s="70"/>
      <c r="N17" s="80">
        <v>0.6</v>
      </c>
      <c r="O17" s="105"/>
      <c r="P17" s="119"/>
      <c r="Q17" s="117" t="str">
        <f t="shared" ref="Q17:Q19" si="5">IF(SUM(I17,L17,P17)=0,"$",SUM(I17,L17,P17))</f>
        <v>$</v>
      </c>
    </row>
    <row r="18" spans="2:17" s="106" customFormat="1" ht="20" customHeight="1">
      <c r="B18" s="134"/>
      <c r="C18" s="135"/>
      <c r="D18" s="66"/>
      <c r="E18" s="66"/>
      <c r="F18" s="67"/>
      <c r="G18" s="79" t="str">
        <f t="shared" si="2"/>
        <v/>
      </c>
      <c r="H18" s="68"/>
      <c r="I18" s="117" t="str">
        <f t="shared" si="3"/>
        <v>$</v>
      </c>
      <c r="J18" s="69"/>
      <c r="K18" s="129"/>
      <c r="L18" s="117" t="str">
        <f t="shared" si="4"/>
        <v>$</v>
      </c>
      <c r="M18" s="70"/>
      <c r="N18" s="80">
        <v>0.6</v>
      </c>
      <c r="O18" s="105"/>
      <c r="P18" s="119"/>
      <c r="Q18" s="117" t="str">
        <f t="shared" si="5"/>
        <v>$</v>
      </c>
    </row>
    <row r="19" spans="2:17" s="106" customFormat="1" ht="20" customHeight="1">
      <c r="B19" s="134"/>
      <c r="C19" s="135"/>
      <c r="D19" s="66"/>
      <c r="E19" s="66"/>
      <c r="F19" s="67"/>
      <c r="G19" s="79" t="str">
        <f t="shared" si="2"/>
        <v/>
      </c>
      <c r="H19" s="68"/>
      <c r="I19" s="117" t="str">
        <f t="shared" si="3"/>
        <v>$</v>
      </c>
      <c r="J19" s="69"/>
      <c r="K19" s="129"/>
      <c r="L19" s="117" t="str">
        <f t="shared" si="4"/>
        <v>$</v>
      </c>
      <c r="M19" s="70"/>
      <c r="N19" s="80">
        <v>0.6</v>
      </c>
      <c r="O19" s="105"/>
      <c r="P19" s="119"/>
      <c r="Q19" s="117" t="str">
        <f t="shared" si="5"/>
        <v>$</v>
      </c>
    </row>
    <row r="20" spans="2:17" s="106" customFormat="1" ht="20" customHeight="1">
      <c r="B20" s="31"/>
      <c r="C20" s="28"/>
      <c r="D20" s="66"/>
      <c r="E20" s="66"/>
      <c r="F20" s="67"/>
      <c r="G20" s="79" t="str">
        <f t="shared" si="2"/>
        <v/>
      </c>
      <c r="H20" s="107"/>
      <c r="I20" s="117" t="str">
        <f t="shared" ref="I20:I27" si="6">IF(H20="","$",(H20*G20))</f>
        <v>$</v>
      </c>
      <c r="J20" s="69"/>
      <c r="K20" s="129" t="str">
        <f t="shared" si="0"/>
        <v/>
      </c>
      <c r="L20" s="117" t="str">
        <f>IF(J20="","$",(K20*J20))</f>
        <v>$</v>
      </c>
      <c r="M20" s="70"/>
      <c r="N20" s="80">
        <v>0.6</v>
      </c>
      <c r="O20" s="105" t="str">
        <f>IF($C$20="","",RIGHT($C$20,11))</f>
        <v/>
      </c>
      <c r="P20" s="120" t="str">
        <f t="shared" si="1"/>
        <v/>
      </c>
      <c r="Q20" s="122" t="str">
        <f t="shared" ref="Q20:Q36" si="7">IF(SUM(I20,L20,P20)=0,"$",SUM(I20,L20,P20))</f>
        <v>$</v>
      </c>
    </row>
    <row r="21" spans="2:17" s="106" customFormat="1" ht="20" customHeight="1">
      <c r="B21" s="31"/>
      <c r="C21" s="28"/>
      <c r="D21" s="66"/>
      <c r="E21" s="66"/>
      <c r="F21" s="67"/>
      <c r="G21" s="79" t="str">
        <f t="shared" si="2"/>
        <v/>
      </c>
      <c r="H21" s="107"/>
      <c r="I21" s="117" t="str">
        <f t="shared" si="6"/>
        <v>$</v>
      </c>
      <c r="J21" s="69"/>
      <c r="K21" s="129" t="str">
        <f t="shared" si="0"/>
        <v/>
      </c>
      <c r="L21" s="117" t="str">
        <f>IF(J21="","$",(K21*J21))</f>
        <v>$</v>
      </c>
      <c r="M21" s="70"/>
      <c r="N21" s="80">
        <v>0.6</v>
      </c>
      <c r="O21" s="105" t="str">
        <f>IF($C$21="","",RIGHT($C$21,11))</f>
        <v/>
      </c>
      <c r="P21" s="120" t="str">
        <f t="shared" si="1"/>
        <v/>
      </c>
      <c r="Q21" s="122" t="str">
        <f t="shared" si="7"/>
        <v>$</v>
      </c>
    </row>
    <row r="22" spans="2:17" s="106" customFormat="1" ht="20" customHeight="1">
      <c r="B22" s="31"/>
      <c r="C22" s="28"/>
      <c r="D22" s="66"/>
      <c r="E22" s="66"/>
      <c r="F22" s="67"/>
      <c r="G22" s="79" t="str">
        <f t="shared" si="2"/>
        <v/>
      </c>
      <c r="H22" s="107"/>
      <c r="I22" s="117" t="str">
        <f t="shared" si="6"/>
        <v>$</v>
      </c>
      <c r="J22" s="69"/>
      <c r="K22" s="129" t="str">
        <f t="shared" si="0"/>
        <v/>
      </c>
      <c r="L22" s="117" t="str">
        <f t="shared" ref="L22:L36" si="8">IF(J22="","$",(K22*J22))</f>
        <v>$</v>
      </c>
      <c r="M22" s="70"/>
      <c r="N22" s="80">
        <v>0.6</v>
      </c>
      <c r="O22" s="105" t="str">
        <f>IF($C$22="","",RIGHT($C$22,11))</f>
        <v/>
      </c>
      <c r="P22" s="120" t="str">
        <f t="shared" si="1"/>
        <v/>
      </c>
      <c r="Q22" s="122" t="str">
        <f t="shared" si="7"/>
        <v>$</v>
      </c>
    </row>
    <row r="23" spans="2:17" s="106" customFormat="1" ht="20" customHeight="1">
      <c r="B23" s="31"/>
      <c r="C23" s="28"/>
      <c r="D23" s="66"/>
      <c r="E23" s="66"/>
      <c r="F23" s="67"/>
      <c r="G23" s="79" t="str">
        <f t="shared" si="2"/>
        <v/>
      </c>
      <c r="H23" s="107"/>
      <c r="I23" s="117" t="str">
        <f t="shared" si="6"/>
        <v>$</v>
      </c>
      <c r="J23" s="69"/>
      <c r="K23" s="129" t="str">
        <f t="shared" si="0"/>
        <v/>
      </c>
      <c r="L23" s="117" t="str">
        <f t="shared" si="8"/>
        <v>$</v>
      </c>
      <c r="M23" s="70"/>
      <c r="N23" s="80">
        <v>0.6</v>
      </c>
      <c r="O23" s="105" t="str">
        <f>IF($C$23="","",RIGHT($C$23,11))</f>
        <v/>
      </c>
      <c r="P23" s="120" t="str">
        <f t="shared" si="1"/>
        <v/>
      </c>
      <c r="Q23" s="122" t="str">
        <f t="shared" si="7"/>
        <v>$</v>
      </c>
    </row>
    <row r="24" spans="2:17" s="106" customFormat="1" ht="20" customHeight="1">
      <c r="B24" s="31"/>
      <c r="C24" s="28"/>
      <c r="D24" s="66"/>
      <c r="E24" s="66"/>
      <c r="F24" s="67"/>
      <c r="G24" s="79" t="str">
        <f t="shared" si="2"/>
        <v/>
      </c>
      <c r="H24" s="107"/>
      <c r="I24" s="117" t="str">
        <f t="shared" si="6"/>
        <v>$</v>
      </c>
      <c r="J24" s="69"/>
      <c r="K24" s="129" t="str">
        <f t="shared" si="0"/>
        <v/>
      </c>
      <c r="L24" s="117" t="str">
        <f t="shared" si="8"/>
        <v>$</v>
      </c>
      <c r="M24" s="70"/>
      <c r="N24" s="80">
        <v>0.6</v>
      </c>
      <c r="O24" s="105" t="str">
        <f>IF($C$24="","",RIGHT($C$24,11))</f>
        <v/>
      </c>
      <c r="P24" s="120" t="str">
        <f t="shared" si="1"/>
        <v/>
      </c>
      <c r="Q24" s="122" t="str">
        <f t="shared" si="7"/>
        <v>$</v>
      </c>
    </row>
    <row r="25" spans="2:17" s="106" customFormat="1" ht="20" customHeight="1">
      <c r="B25" s="31"/>
      <c r="C25" s="28"/>
      <c r="D25" s="66"/>
      <c r="E25" s="66"/>
      <c r="F25" s="67"/>
      <c r="G25" s="79" t="str">
        <f t="shared" si="2"/>
        <v/>
      </c>
      <c r="H25" s="107"/>
      <c r="I25" s="117" t="str">
        <f t="shared" si="6"/>
        <v>$</v>
      </c>
      <c r="J25" s="69"/>
      <c r="K25" s="129" t="str">
        <f t="shared" si="0"/>
        <v/>
      </c>
      <c r="L25" s="117" t="str">
        <f t="shared" si="8"/>
        <v>$</v>
      </c>
      <c r="M25" s="70"/>
      <c r="N25" s="80">
        <v>0.6</v>
      </c>
      <c r="O25" s="105" t="str">
        <f>IF($C$25="","",RIGHT($C$25,11))</f>
        <v/>
      </c>
      <c r="P25" s="120" t="str">
        <f t="shared" si="1"/>
        <v/>
      </c>
      <c r="Q25" s="122" t="str">
        <f t="shared" si="7"/>
        <v>$</v>
      </c>
    </row>
    <row r="26" spans="2:17" s="106" customFormat="1" ht="20" customHeight="1">
      <c r="B26" s="31"/>
      <c r="C26" s="28"/>
      <c r="D26" s="66"/>
      <c r="E26" s="66"/>
      <c r="F26" s="67"/>
      <c r="G26" s="79" t="str">
        <f t="shared" si="2"/>
        <v/>
      </c>
      <c r="H26" s="107"/>
      <c r="I26" s="117" t="str">
        <f t="shared" si="6"/>
        <v>$</v>
      </c>
      <c r="J26" s="69"/>
      <c r="K26" s="129" t="str">
        <f t="shared" si="0"/>
        <v/>
      </c>
      <c r="L26" s="117" t="str">
        <f t="shared" si="8"/>
        <v>$</v>
      </c>
      <c r="M26" s="70"/>
      <c r="N26" s="80">
        <v>0.6</v>
      </c>
      <c r="O26" s="105" t="str">
        <f>IF($C$26="","",RIGHT($C$26,11))</f>
        <v/>
      </c>
      <c r="P26" s="120" t="str">
        <f t="shared" si="1"/>
        <v/>
      </c>
      <c r="Q26" s="122" t="str">
        <f t="shared" si="7"/>
        <v>$</v>
      </c>
    </row>
    <row r="27" spans="2:17" s="106" customFormat="1" ht="20" customHeight="1">
      <c r="B27" s="31"/>
      <c r="C27" s="28"/>
      <c r="D27" s="66"/>
      <c r="E27" s="66"/>
      <c r="F27" s="67"/>
      <c r="G27" s="79" t="str">
        <f t="shared" si="2"/>
        <v/>
      </c>
      <c r="H27" s="107"/>
      <c r="I27" s="117" t="str">
        <f t="shared" si="6"/>
        <v>$</v>
      </c>
      <c r="J27" s="69"/>
      <c r="K27" s="129" t="str">
        <f t="shared" si="0"/>
        <v/>
      </c>
      <c r="L27" s="117" t="str">
        <f t="shared" si="8"/>
        <v>$</v>
      </c>
      <c r="M27" s="70"/>
      <c r="N27" s="80">
        <v>0.6</v>
      </c>
      <c r="O27" s="105" t="str">
        <f>IF($C$27="","",RIGHT($C$27,11))</f>
        <v/>
      </c>
      <c r="P27" s="120" t="str">
        <f t="shared" si="1"/>
        <v/>
      </c>
      <c r="Q27" s="122" t="str">
        <f t="shared" si="7"/>
        <v>$</v>
      </c>
    </row>
    <row r="28" spans="2:17" s="106" customFormat="1" ht="20" customHeight="1" thickBot="1">
      <c r="B28" s="153" t="s">
        <v>295</v>
      </c>
      <c r="C28" s="154"/>
      <c r="D28" s="154"/>
      <c r="E28" s="154"/>
      <c r="F28" s="154"/>
      <c r="G28" s="154"/>
      <c r="H28" s="154"/>
      <c r="I28" s="154"/>
      <c r="J28" s="154"/>
      <c r="K28" s="154"/>
      <c r="L28" s="154"/>
      <c r="M28" s="154"/>
      <c r="N28" s="154"/>
      <c r="O28" s="154"/>
      <c r="P28" s="154"/>
      <c r="Q28" s="155"/>
    </row>
    <row r="29" spans="2:17" s="106" customFormat="1" ht="20" customHeight="1" thickTop="1">
      <c r="B29" s="30"/>
      <c r="C29" s="28"/>
      <c r="D29" s="66"/>
      <c r="E29" s="66"/>
      <c r="F29" s="67"/>
      <c r="G29" s="79" t="str">
        <f t="shared" ref="G29:G36" si="9">IF(D29="","",((E29-D29)*24)-F29)</f>
        <v/>
      </c>
      <c r="H29" s="107"/>
      <c r="I29" s="117" t="str">
        <f>IF(H29="","$",(H29*G29))</f>
        <v>$</v>
      </c>
      <c r="J29" s="69"/>
      <c r="K29" s="129" t="str">
        <f>IF(J29&gt;0,(H29-7)/2,"")</f>
        <v/>
      </c>
      <c r="L29" s="117" t="str">
        <f t="shared" si="8"/>
        <v>$</v>
      </c>
      <c r="M29" s="70"/>
      <c r="N29" s="80">
        <v>0.6</v>
      </c>
      <c r="O29" s="105" t="str">
        <f>IF($C$29="","",RIGHT($C$29,11))</f>
        <v/>
      </c>
      <c r="P29" s="120" t="str">
        <f t="shared" si="1"/>
        <v/>
      </c>
      <c r="Q29" s="122" t="str">
        <f t="shared" si="7"/>
        <v>$</v>
      </c>
    </row>
    <row r="30" spans="2:17" s="106" customFormat="1" ht="20" customHeight="1">
      <c r="B30" s="31"/>
      <c r="C30" s="28"/>
      <c r="D30" s="66"/>
      <c r="E30" s="66"/>
      <c r="F30" s="67"/>
      <c r="G30" s="79" t="str">
        <f t="shared" si="9"/>
        <v/>
      </c>
      <c r="H30" s="107"/>
      <c r="I30" s="117" t="str">
        <f t="shared" ref="I30:I36" si="10">IF(H30="","$",(H30*G30))</f>
        <v>$</v>
      </c>
      <c r="J30" s="69"/>
      <c r="K30" s="129" t="str">
        <f>IF(J30&gt;0,(H30-7)/2,"")</f>
        <v/>
      </c>
      <c r="L30" s="117" t="str">
        <f t="shared" si="8"/>
        <v>$</v>
      </c>
      <c r="M30" s="70"/>
      <c r="N30" s="80">
        <v>0.6</v>
      </c>
      <c r="O30" s="105" t="str">
        <f>IF($C$30="","",RIGHT($C$30,11))</f>
        <v/>
      </c>
      <c r="P30" s="120" t="str">
        <f t="shared" si="1"/>
        <v/>
      </c>
      <c r="Q30" s="122" t="str">
        <f t="shared" si="7"/>
        <v>$</v>
      </c>
    </row>
    <row r="31" spans="2:17" s="106" customFormat="1" ht="20" customHeight="1">
      <c r="B31" s="31"/>
      <c r="C31" s="28"/>
      <c r="D31" s="66"/>
      <c r="E31" s="66"/>
      <c r="F31" s="67"/>
      <c r="G31" s="79" t="str">
        <f t="shared" si="9"/>
        <v/>
      </c>
      <c r="H31" s="107"/>
      <c r="I31" s="117" t="str">
        <f t="shared" si="10"/>
        <v>$</v>
      </c>
      <c r="J31" s="69"/>
      <c r="K31" s="129" t="str">
        <f t="shared" ref="K31:K36" si="11">IF(J31&gt;0,(H31-7)/2,"")</f>
        <v/>
      </c>
      <c r="L31" s="117" t="str">
        <f t="shared" si="8"/>
        <v>$</v>
      </c>
      <c r="M31" s="70"/>
      <c r="N31" s="80">
        <v>0.6</v>
      </c>
      <c r="O31" s="105" t="str">
        <f>IF($C$31="","",RIGHT($C$31,11))</f>
        <v/>
      </c>
      <c r="P31" s="120" t="str">
        <f t="shared" si="1"/>
        <v/>
      </c>
      <c r="Q31" s="122" t="str">
        <f t="shared" si="7"/>
        <v>$</v>
      </c>
    </row>
    <row r="32" spans="2:17" s="106" customFormat="1" ht="20" customHeight="1">
      <c r="B32" s="31"/>
      <c r="C32" s="28"/>
      <c r="D32" s="66"/>
      <c r="E32" s="66"/>
      <c r="F32" s="67"/>
      <c r="G32" s="79" t="str">
        <f t="shared" si="9"/>
        <v/>
      </c>
      <c r="H32" s="107"/>
      <c r="I32" s="117" t="str">
        <f t="shared" si="10"/>
        <v>$</v>
      </c>
      <c r="J32" s="69"/>
      <c r="K32" s="129" t="str">
        <f t="shared" si="11"/>
        <v/>
      </c>
      <c r="L32" s="117" t="str">
        <f t="shared" si="8"/>
        <v>$</v>
      </c>
      <c r="M32" s="70"/>
      <c r="N32" s="80">
        <v>0.6</v>
      </c>
      <c r="O32" s="105" t="str">
        <f>IF($C$32="","",RIGHT($C$32,11))</f>
        <v/>
      </c>
      <c r="P32" s="120" t="str">
        <f t="shared" si="1"/>
        <v/>
      </c>
      <c r="Q32" s="122" t="str">
        <f t="shared" si="7"/>
        <v>$</v>
      </c>
    </row>
    <row r="33" spans="2:17" s="106" customFormat="1" ht="20" customHeight="1">
      <c r="B33" s="31"/>
      <c r="C33" s="28"/>
      <c r="D33" s="66"/>
      <c r="E33" s="66"/>
      <c r="F33" s="67"/>
      <c r="G33" s="79" t="str">
        <f t="shared" si="9"/>
        <v/>
      </c>
      <c r="H33" s="107"/>
      <c r="I33" s="117" t="str">
        <f t="shared" si="10"/>
        <v>$</v>
      </c>
      <c r="J33" s="69"/>
      <c r="K33" s="129" t="str">
        <f t="shared" si="11"/>
        <v/>
      </c>
      <c r="L33" s="117" t="str">
        <f t="shared" si="8"/>
        <v>$</v>
      </c>
      <c r="M33" s="70"/>
      <c r="N33" s="80">
        <v>0.6</v>
      </c>
      <c r="O33" s="105" t="str">
        <f>IF($C$33="","",RIGHT($C$33,11))</f>
        <v/>
      </c>
      <c r="P33" s="120" t="str">
        <f t="shared" si="1"/>
        <v/>
      </c>
      <c r="Q33" s="122" t="str">
        <f t="shared" si="7"/>
        <v>$</v>
      </c>
    </row>
    <row r="34" spans="2:17" s="106" customFormat="1" ht="20" customHeight="1">
      <c r="B34" s="31"/>
      <c r="C34" s="28"/>
      <c r="D34" s="66"/>
      <c r="E34" s="66"/>
      <c r="F34" s="67"/>
      <c r="G34" s="79" t="str">
        <f t="shared" si="9"/>
        <v/>
      </c>
      <c r="H34" s="107"/>
      <c r="I34" s="117" t="str">
        <f t="shared" si="10"/>
        <v>$</v>
      </c>
      <c r="J34" s="69"/>
      <c r="K34" s="129" t="str">
        <f t="shared" si="11"/>
        <v/>
      </c>
      <c r="L34" s="117" t="str">
        <f t="shared" si="8"/>
        <v>$</v>
      </c>
      <c r="M34" s="70"/>
      <c r="N34" s="80">
        <v>0.6</v>
      </c>
      <c r="O34" s="105" t="str">
        <f>IF($C$34="","",RIGHT($C$34,11))</f>
        <v/>
      </c>
      <c r="P34" s="120" t="str">
        <f t="shared" si="1"/>
        <v/>
      </c>
      <c r="Q34" s="122" t="str">
        <f t="shared" si="7"/>
        <v>$</v>
      </c>
    </row>
    <row r="35" spans="2:17" s="106" customFormat="1" ht="20" customHeight="1">
      <c r="B35" s="31"/>
      <c r="C35" s="28"/>
      <c r="D35" s="66"/>
      <c r="E35" s="66"/>
      <c r="F35" s="67"/>
      <c r="G35" s="79" t="str">
        <f t="shared" si="9"/>
        <v/>
      </c>
      <c r="H35" s="107"/>
      <c r="I35" s="117" t="str">
        <f t="shared" si="10"/>
        <v>$</v>
      </c>
      <c r="J35" s="69"/>
      <c r="K35" s="129" t="str">
        <f t="shared" si="11"/>
        <v/>
      </c>
      <c r="L35" s="117" t="str">
        <f t="shared" si="8"/>
        <v>$</v>
      </c>
      <c r="M35" s="70"/>
      <c r="N35" s="80">
        <v>0.6</v>
      </c>
      <c r="O35" s="105" t="str">
        <f>IF($C$35="","",RIGHT($C$35,11))</f>
        <v/>
      </c>
      <c r="P35" s="120" t="str">
        <f t="shared" si="1"/>
        <v/>
      </c>
      <c r="Q35" s="122" t="str">
        <f t="shared" si="7"/>
        <v>$</v>
      </c>
    </row>
    <row r="36" spans="2:17" s="106" customFormat="1" ht="20" customHeight="1" thickBot="1">
      <c r="B36" s="71"/>
      <c r="C36" s="29"/>
      <c r="D36" s="77"/>
      <c r="E36" s="77"/>
      <c r="F36" s="72"/>
      <c r="G36" s="79" t="str">
        <f t="shared" si="9"/>
        <v/>
      </c>
      <c r="H36" s="108"/>
      <c r="I36" s="117" t="str">
        <f t="shared" si="10"/>
        <v>$</v>
      </c>
      <c r="J36" s="73"/>
      <c r="K36" s="129" t="str">
        <f t="shared" si="11"/>
        <v/>
      </c>
      <c r="L36" s="118" t="str">
        <f t="shared" si="8"/>
        <v>$</v>
      </c>
      <c r="M36" s="70"/>
      <c r="N36" s="80">
        <v>0.6</v>
      </c>
      <c r="O36" s="72" t="str">
        <f>IF($C$36="","",RIGHT($C$36,11))</f>
        <v/>
      </c>
      <c r="P36" s="121" t="str">
        <f t="shared" si="1"/>
        <v/>
      </c>
      <c r="Q36" s="123" t="str">
        <f t="shared" si="7"/>
        <v>$</v>
      </c>
    </row>
    <row r="37" spans="2:17" s="106" customFormat="1" ht="16.5" thickTop="1" thickBot="1">
      <c r="C37" s="109"/>
      <c r="D37" s="110"/>
      <c r="E37" s="110"/>
      <c r="F37" s="109" t="s">
        <v>96</v>
      </c>
      <c r="G37" s="81">
        <f>SUM(G16:G36)</f>
        <v>0</v>
      </c>
      <c r="H37" s="111"/>
      <c r="I37" s="82">
        <f>SUM(I16:I36)</f>
        <v>0</v>
      </c>
      <c r="K37" s="109"/>
      <c r="L37" s="82">
        <f>SUM(L16:L36)</f>
        <v>0</v>
      </c>
      <c r="M37" s="109"/>
      <c r="N37" s="109"/>
      <c r="O37" s="109"/>
      <c r="P37" s="82">
        <f>SUM(P16:P36)</f>
        <v>0</v>
      </c>
      <c r="Q37" s="83">
        <f>ROUNDUP(SUM(Q16:Q36),2)</f>
        <v>0</v>
      </c>
    </row>
    <row r="38" spans="2:17" s="106" customFormat="1" ht="42" customHeight="1" thickTop="1">
      <c r="B38" s="151" t="s">
        <v>297</v>
      </c>
      <c r="C38" s="151"/>
      <c r="D38" s="151"/>
      <c r="E38" s="151"/>
      <c r="F38" s="151"/>
      <c r="G38" s="151"/>
      <c r="H38" s="151"/>
      <c r="I38" s="151"/>
      <c r="J38" s="151"/>
      <c r="K38" s="151"/>
      <c r="L38" s="151"/>
      <c r="M38" s="151"/>
      <c r="N38" s="112"/>
      <c r="O38" s="112"/>
    </row>
    <row r="39" spans="2:17" s="113" customFormat="1" ht="11.5"/>
    <row r="40" spans="2:17" s="113" customFormat="1" ht="11.5"/>
    <row r="41" spans="2:17" s="104" customFormat="1" ht="13">
      <c r="L41" s="114"/>
      <c r="M41" s="114"/>
      <c r="N41" s="114"/>
    </row>
    <row r="42" spans="2:17" s="104" customFormat="1" ht="13">
      <c r="L42" s="114"/>
      <c r="M42" s="114"/>
      <c r="N42" s="114"/>
    </row>
  </sheetData>
  <sheetProtection algorithmName="SHA-512" hashValue="kVrae1/cbME9VvZIjqs3jXbPxPrhH1LzEuVh41E/Dc2pHoDXrzdK1zWW558fkttZNGWVzxOArH756uk5TqapPw==" saltValue="t5JeRBnm/ut10X4YtKMFcQ==" spinCount="100000" sheet="1" insertRows="0"/>
  <mergeCells count="19">
    <mergeCell ref="B13:C13"/>
    <mergeCell ref="B38:M38"/>
    <mergeCell ref="B10:C10"/>
    <mergeCell ref="L10:Q10"/>
    <mergeCell ref="L11:Q11"/>
    <mergeCell ref="B12:C12"/>
    <mergeCell ref="L12:Q12"/>
    <mergeCell ref="B28:Q28"/>
    <mergeCell ref="B7:C7"/>
    <mergeCell ref="B8:C8"/>
    <mergeCell ref="L8:Q8"/>
    <mergeCell ref="B9:C9"/>
    <mergeCell ref="B1:Q1"/>
    <mergeCell ref="B2:Q2"/>
    <mergeCell ref="B3:Q3"/>
    <mergeCell ref="B5:G5"/>
    <mergeCell ref="J5:Q5"/>
    <mergeCell ref="B6:C6"/>
    <mergeCell ref="L6:Q6"/>
  </mergeCells>
  <conditionalFormatting sqref="B16:B36">
    <cfRule type="containsText" dxfId="7" priority="1" stopIfTrue="1" operator="containsText" text="Proabation">
      <formula>NOT(ISERROR(SEARCH("Proabation",B16)))</formula>
    </cfRule>
    <cfRule type="containsText" dxfId="6" priority="2" stopIfTrue="1" operator="containsText" text="Probation">
      <formula>NOT(ISERROR(SEARCH("Probation",B16)))</formula>
    </cfRule>
  </conditionalFormatting>
  <conditionalFormatting sqref="O36">
    <cfRule type="containsText" dxfId="5" priority="11" stopIfTrue="1" operator="containsText" text="Proabation">
      <formula>NOT(ISERROR(SEARCH("Proabation",O36)))</formula>
    </cfRule>
    <cfRule type="containsText" dxfId="4" priority="12" stopIfTrue="1" operator="containsText" text="Probation">
      <formula>NOT(ISERROR(SEARCH("Probation",O36)))</formula>
    </cfRule>
  </conditionalFormatting>
  <dataValidations count="15">
    <dataValidation type="decimal" allowBlank="1" showErrorMessage="1" promptTitle="Mileage" prompt="&quot;Travelers shall be reimbursed at the mileage rate designated for two-wheel drive vehicles [$.50/mile] unless conditions warrant.&quot; Please see instructions for more detail." sqref="N15" xr:uid="{A7C013C7-F3D8-47AF-AFDA-080EE47099C5}">
      <formula1>0.45</formula1>
      <formula2>0.59</formula2>
    </dataValidation>
    <dataValidation type="date" operator="greaterThanOrEqual" allowBlank="1" showErrorMessage="1" error="Enter a date after July 1, 2014." sqref="L8:Q8" xr:uid="{A66BAA69-F262-4F1E-9EBE-F6824A6D174A}">
      <formula1>41821</formula1>
    </dataValidation>
    <dataValidation type="date" operator="greaterThanOrEqual" allowBlank="1" showErrorMessage="1" error="Enter a date after January 1, 2015." sqref="L12:Q12" xr:uid="{809C1DAE-7A38-4705-9EDA-C6ED3BD5B874}">
      <formula1>42005</formula1>
    </dataValidation>
    <dataValidation type="list" allowBlank="1" showInputMessage="1" showErrorMessage="1" sqref="WVT10:WVW10 JH10:JK10 TD10:TG10 ACZ10:ADC10 AMV10:AMY10 AWR10:AWU10 BGN10:BGQ10 BQJ10:BQM10 CAF10:CAI10 CKB10:CKE10 CTX10:CUA10 DDT10:DDW10 DNP10:DNS10 DXL10:DXO10 EHH10:EHK10 ERD10:ERG10 FAZ10:FBC10 FKV10:FKY10 FUR10:FUU10 GEN10:GEQ10 GOJ10:GOM10 GYF10:GYI10 HIB10:HIE10 HRX10:HSA10 IBT10:IBW10 ILP10:ILS10 IVL10:IVO10 JFH10:JFK10 JPD10:JPG10 JYZ10:JZC10 KIV10:KIY10 KSR10:KSU10 LCN10:LCQ10 LMJ10:LMM10 LWF10:LWI10 MGB10:MGE10 MPX10:MQA10 MZT10:MZW10 NJP10:NJS10 NTL10:NTO10 ODH10:ODK10 OND10:ONG10 OWZ10:OXC10 PGV10:PGY10 PQR10:PQU10 QAN10:QAQ10 QKJ10:QKM10 QUF10:QUI10 REB10:REE10 RNX10:ROA10 RXT10:RXW10 SHP10:SHS10 SRL10:SRO10 TBH10:TBK10 TLD10:TLG10 TUZ10:TVC10 UEV10:UEY10 UOR10:UOU10 UYN10:UYQ10 VIJ10:VIM10 VSF10:VSI10 WCB10:WCE10 WLX10:WMA10" xr:uid="{0AD2C95D-709C-4735-9A34-3789589DC565}">
      <formula1>DistrictCounties</formula1>
    </dataValidation>
    <dataValidation type="list" allowBlank="1" showErrorMessage="1" error="Please enter &quot;Yes&quot; or &quot;No&quot;." promptTitle="EFT"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xr:uid="{1E5D39AB-3439-405C-9CAA-27CE3C4E0D46}">
      <formula1>YesorNo</formula1>
    </dataValidation>
    <dataValidation type="list" allowBlank="1" showErrorMessage="1" promptTitle="Certification Number" prompt="Interpreters who are certified have been issued a &quot;Certification Number&quot;. Interpreters who are not certified must leave this field blank." sqref="WVT11:WVU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xr:uid="{18194AE6-9BFF-4105-935A-5B091E4E0FD6}">
      <formula1>Organization</formula1>
    </dataValidation>
    <dataValidation allowBlank="1" showErrorMessage="1" promptTitle="Certification Number" prompt="Interpreters who are certified have been issued a &quot;Certification Number&quot;. Interpreters who are not certified must leave this field blank." sqref="WVT12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L1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xr:uid="{52BAE5E6-743F-4AC8-A2CC-83EBE0E2EFB6}"/>
    <dataValidation allowBlank="1" showErrorMessage="1" promptTitle="Invoice #" prompt="Invoice Numbers are created by each interpreter. The number must be no longer than 7 characters and preferably contains no letters. " sqref="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14 L11" xr:uid="{D3242E31-B3E1-4AD1-9F0D-56EEE5F2E8FC}"/>
    <dataValidation type="list" allowBlank="1" showErrorMessage="1" error="Enter a valid location from the list of options." sqref="C16:C27 C29:C36" xr:uid="{31C87A40-8A6E-4078-8283-A65106F349E3}">
      <formula1>CountyDistrict</formula1>
    </dataValidation>
    <dataValidation allowBlank="1" showErrorMessage="1" sqref="K29:K36 D29:F36 K16:K27 D16:F27 B16:B36" xr:uid="{39A87F83-65EC-4AF2-B461-325F1DB2DA7D}"/>
    <dataValidation errorStyle="information" allowBlank="1" promptTitle="Judicial District/Probation" prompt="Enter the Judicial District (Trial Courts or Probation) for which telephone interpretation services were provided. " sqref="O16:O27 O29:O36" xr:uid="{AA4D5BD2-ADEA-4D2C-AF39-715E139CD546}"/>
    <dataValidation allowBlank="1" showErrorMessage="1" promptTitle="Travel Time" prompt="Enter the pre-approved time for travel, if applicable." sqref="J16:J27 J29:J36" xr:uid="{DDBEACF6-4DBE-4805-A896-BA94B26CAEF9}"/>
    <dataValidation allowBlank="1" showErrorMessage="1" promptTitle="Interpretation Rate" prompt="Enter rate for Interpreting Time." sqref="H16:H27 H29:H36" xr:uid="{8FE88031-F9B3-4C40-BC82-66665DA4FB63}"/>
    <dataValidation allowBlank="1" showErrorMessage="1" promptTitle="Mileage" prompt="Enter the pre-approved number of miles to the assignment, if applicable." sqref="M29:M36 M16:M27" xr:uid="{F14E850C-6B94-4443-A66A-4A4F7CCA788E}"/>
    <dataValidation type="decimal" allowBlank="1" showErrorMessage="1" promptTitle="Mileage" prompt="&quot;Travelers shall be reimbursed at the mileage rate designated for two-wheel drive vehicles [$.50/mile] unless conditions warrant.&quot; Please see instructions for more detail." sqref="N16:N27 N29:N36" xr:uid="{C0792D63-FDC6-42E7-88B1-F08FF55575B3}">
      <formula1>0.45</formula1>
      <formula2>0.6</formula2>
    </dataValidation>
  </dataValidations>
  <pageMargins left="0.7" right="0.7"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6A48-75C5-43A5-93C4-8EB52D09031B}">
  <dimension ref="B1:Q42"/>
  <sheetViews>
    <sheetView zoomScale="80" zoomScaleNormal="80" workbookViewId="0">
      <selection activeCell="D8" sqref="D8"/>
    </sheetView>
  </sheetViews>
  <sheetFormatPr defaultColWidth="9.26953125" defaultRowHeight="12"/>
  <cols>
    <col min="1" max="1" width="9.26953125" style="115"/>
    <col min="2" max="2" width="12.453125" style="115" customWidth="1"/>
    <col min="3" max="3" width="37" style="115" customWidth="1"/>
    <col min="4" max="6" width="12" style="115" customWidth="1"/>
    <col min="7" max="7" width="12.7265625" style="115" customWidth="1"/>
    <col min="8" max="8" width="10.26953125" style="115" customWidth="1"/>
    <col min="9" max="9" width="11.453125" style="115" customWidth="1"/>
    <col min="10" max="10" width="10.26953125" style="115" customWidth="1"/>
    <col min="11" max="11" width="9.7265625" style="115" customWidth="1"/>
    <col min="12" max="12" width="11" style="116" customWidth="1"/>
    <col min="13" max="13" width="9.7265625" style="116" customWidth="1"/>
    <col min="14" max="14" width="13.54296875" style="116" customWidth="1"/>
    <col min="15" max="15" width="13.54296875" style="115" hidden="1" customWidth="1"/>
    <col min="16" max="16" width="13.54296875" style="115" customWidth="1"/>
    <col min="17" max="17" width="13.7265625" style="115" customWidth="1"/>
    <col min="18" max="16384" width="9.26953125" style="115"/>
  </cols>
  <sheetData>
    <row r="1" spans="2:17" s="84" customFormat="1" ht="23.5">
      <c r="B1" s="146" t="s">
        <v>116</v>
      </c>
      <c r="C1" s="146"/>
      <c r="D1" s="146"/>
      <c r="E1" s="146"/>
      <c r="F1" s="146"/>
      <c r="G1" s="146"/>
      <c r="H1" s="146"/>
      <c r="I1" s="146"/>
      <c r="J1" s="146"/>
      <c r="K1" s="146"/>
      <c r="L1" s="146"/>
      <c r="M1" s="146"/>
      <c r="N1" s="146"/>
      <c r="O1" s="146"/>
      <c r="P1" s="146"/>
      <c r="Q1" s="146"/>
    </row>
    <row r="2" spans="2:17" s="85" customFormat="1" ht="18.5">
      <c r="B2" s="146" t="s">
        <v>117</v>
      </c>
      <c r="C2" s="146"/>
      <c r="D2" s="146"/>
      <c r="E2" s="146"/>
      <c r="F2" s="146"/>
      <c r="G2" s="146"/>
      <c r="H2" s="146"/>
      <c r="I2" s="146"/>
      <c r="J2" s="146"/>
      <c r="K2" s="146"/>
      <c r="L2" s="146"/>
      <c r="M2" s="146"/>
      <c r="N2" s="146"/>
      <c r="O2" s="146"/>
      <c r="P2" s="146"/>
      <c r="Q2" s="146"/>
    </row>
    <row r="3" spans="2:17" s="85" customFormat="1" ht="23.5">
      <c r="B3" s="147" t="s">
        <v>298</v>
      </c>
      <c r="C3" s="147"/>
      <c r="D3" s="147"/>
      <c r="E3" s="147"/>
      <c r="F3" s="147"/>
      <c r="G3" s="147"/>
      <c r="H3" s="147"/>
      <c r="I3" s="147"/>
      <c r="J3" s="147"/>
      <c r="K3" s="147"/>
      <c r="L3" s="147"/>
      <c r="M3" s="147"/>
      <c r="N3" s="147"/>
      <c r="O3" s="147"/>
      <c r="P3" s="147"/>
      <c r="Q3" s="147"/>
    </row>
    <row r="4" spans="2:17" s="85" customFormat="1" ht="18.5">
      <c r="M4" s="86"/>
      <c r="N4" s="86"/>
      <c r="O4" s="86"/>
      <c r="Q4" s="87"/>
    </row>
    <row r="5" spans="2:17" s="88" customFormat="1" ht="18.5">
      <c r="B5" s="148" t="s">
        <v>2</v>
      </c>
      <c r="C5" s="148"/>
      <c r="D5" s="148"/>
      <c r="E5" s="148"/>
      <c r="F5" s="148"/>
      <c r="G5" s="148"/>
      <c r="J5" s="148" t="s">
        <v>1</v>
      </c>
      <c r="K5" s="148"/>
      <c r="L5" s="148"/>
      <c r="M5" s="148"/>
      <c r="N5" s="148"/>
      <c r="O5" s="148"/>
      <c r="P5" s="148"/>
      <c r="Q5" s="148"/>
    </row>
    <row r="6" spans="2:17" s="90" customFormat="1" ht="15.5">
      <c r="B6" s="149" t="s">
        <v>118</v>
      </c>
      <c r="C6" s="149"/>
      <c r="D6" s="62"/>
      <c r="E6" s="62"/>
      <c r="K6" s="89" t="s">
        <v>119</v>
      </c>
      <c r="L6" s="150"/>
      <c r="M6" s="150"/>
      <c r="N6" s="150"/>
      <c r="O6" s="150"/>
      <c r="P6" s="150"/>
      <c r="Q6" s="150"/>
    </row>
    <row r="7" spans="2:17" s="92" customFormat="1" ht="15.5">
      <c r="B7" s="143" t="s">
        <v>120</v>
      </c>
      <c r="C7" s="143"/>
      <c r="D7" s="62"/>
      <c r="E7" s="62"/>
      <c r="H7" s="93"/>
      <c r="K7" s="91" t="s">
        <v>121</v>
      </c>
      <c r="L7" s="62"/>
      <c r="M7" s="62"/>
      <c r="N7" s="62"/>
      <c r="O7" s="62"/>
      <c r="P7" s="62"/>
      <c r="Q7" s="94"/>
    </row>
    <row r="8" spans="2:17" s="92" customFormat="1" ht="15.5">
      <c r="B8" s="144" t="s">
        <v>122</v>
      </c>
      <c r="C8" s="144"/>
      <c r="D8" s="62"/>
      <c r="E8" s="62"/>
      <c r="H8" s="96"/>
      <c r="K8" s="95" t="s">
        <v>123</v>
      </c>
      <c r="L8" s="145"/>
      <c r="M8" s="145"/>
      <c r="N8" s="145"/>
      <c r="O8" s="145"/>
      <c r="P8" s="145"/>
      <c r="Q8" s="145"/>
    </row>
    <row r="9" spans="2:17" s="92" customFormat="1" ht="15.5">
      <c r="B9" s="144" t="s">
        <v>124</v>
      </c>
      <c r="C9" s="144"/>
      <c r="D9" s="62"/>
      <c r="E9" s="62"/>
      <c r="H9" s="96"/>
      <c r="K9" s="91" t="s">
        <v>125</v>
      </c>
      <c r="L9" s="130" t="s">
        <v>296</v>
      </c>
      <c r="M9" s="62"/>
      <c r="N9" s="62"/>
      <c r="O9" s="62"/>
      <c r="P9" s="62"/>
      <c r="Q9" s="94"/>
    </row>
    <row r="10" spans="2:17" s="92" customFormat="1" ht="15.5">
      <c r="B10" s="144" t="s">
        <v>126</v>
      </c>
      <c r="C10" s="144"/>
      <c r="D10" s="62"/>
      <c r="E10" s="62"/>
      <c r="H10" s="96"/>
      <c r="K10" s="91" t="s">
        <v>128</v>
      </c>
      <c r="L10" s="150"/>
      <c r="M10" s="150"/>
      <c r="N10" s="150"/>
      <c r="O10" s="150"/>
      <c r="P10" s="150"/>
      <c r="Q10" s="150"/>
    </row>
    <row r="11" spans="2:17" s="92" customFormat="1" ht="15.5">
      <c r="B11" s="91"/>
      <c r="C11" s="91"/>
      <c r="D11" s="62"/>
      <c r="E11" s="62"/>
      <c r="H11" s="96"/>
      <c r="K11" s="95" t="s">
        <v>130</v>
      </c>
      <c r="L11" s="150"/>
      <c r="M11" s="150"/>
      <c r="N11" s="150"/>
      <c r="O11" s="150"/>
      <c r="P11" s="150"/>
      <c r="Q11" s="150"/>
    </row>
    <row r="12" spans="2:17" s="92" customFormat="1" ht="15.5">
      <c r="B12" s="143" t="s">
        <v>127</v>
      </c>
      <c r="C12" s="143"/>
      <c r="D12" s="62"/>
      <c r="E12" s="62"/>
      <c r="H12" s="96"/>
      <c r="K12" s="95"/>
      <c r="L12" s="152"/>
      <c r="M12" s="152"/>
      <c r="N12" s="152"/>
      <c r="O12" s="152"/>
      <c r="P12" s="152"/>
      <c r="Q12" s="152"/>
    </row>
    <row r="13" spans="2:17" s="92" customFormat="1" ht="15.5">
      <c r="B13" s="143" t="s">
        <v>129</v>
      </c>
      <c r="C13" s="143"/>
      <c r="D13" s="78"/>
      <c r="E13" s="62"/>
    </row>
    <row r="14" spans="2:17" s="92" customFormat="1" ht="16" thickBot="1">
      <c r="B14" s="97"/>
      <c r="C14" s="97"/>
      <c r="D14" s="98"/>
      <c r="E14" s="98"/>
      <c r="F14" s="98"/>
      <c r="G14" s="98"/>
      <c r="J14" s="95"/>
      <c r="K14" s="95"/>
      <c r="L14" s="99"/>
      <c r="M14" s="99"/>
      <c r="N14" s="99"/>
      <c r="O14" s="99"/>
      <c r="P14" s="99"/>
      <c r="Q14" s="99"/>
    </row>
    <row r="15" spans="2:17" s="104" customFormat="1" ht="44.5" thickTop="1" thickBot="1">
      <c r="B15" s="100" t="s">
        <v>259</v>
      </c>
      <c r="C15" s="101" t="s">
        <v>289</v>
      </c>
      <c r="D15" s="101" t="s">
        <v>13</v>
      </c>
      <c r="E15" s="101" t="s">
        <v>14</v>
      </c>
      <c r="F15" s="101" t="s">
        <v>9</v>
      </c>
      <c r="G15" s="102" t="s">
        <v>5</v>
      </c>
      <c r="H15" s="103" t="s">
        <v>6</v>
      </c>
      <c r="I15" s="100" t="s">
        <v>10</v>
      </c>
      <c r="J15" s="100" t="s">
        <v>0</v>
      </c>
      <c r="K15" s="101" t="s">
        <v>7</v>
      </c>
      <c r="L15" s="100" t="s">
        <v>11</v>
      </c>
      <c r="M15" s="100" t="s">
        <v>4</v>
      </c>
      <c r="N15" s="102" t="s">
        <v>8</v>
      </c>
      <c r="O15" s="100" t="s">
        <v>99</v>
      </c>
      <c r="P15" s="102" t="s">
        <v>12</v>
      </c>
      <c r="Q15" s="102" t="s">
        <v>140</v>
      </c>
    </row>
    <row r="16" spans="2:17" s="106" customFormat="1" ht="20" customHeight="1" thickTop="1">
      <c r="B16" s="30"/>
      <c r="C16" s="27"/>
      <c r="D16" s="66"/>
      <c r="E16" s="66"/>
      <c r="F16" s="67"/>
      <c r="G16" s="79" t="str">
        <f>IF(D16="","",((E16-D16)*24)-F16)</f>
        <v/>
      </c>
      <c r="H16" s="68"/>
      <c r="I16" s="117" t="str">
        <f>IF(H16="","$",(H16*G16))</f>
        <v>$</v>
      </c>
      <c r="J16" s="69"/>
      <c r="K16" s="129" t="str">
        <f t="shared" ref="K16:K27" si="0">IF(J16="","",H16/2)</f>
        <v/>
      </c>
      <c r="L16" s="117" t="str">
        <f>IF(J16="","$",(K16*J16))</f>
        <v>$</v>
      </c>
      <c r="M16" s="70"/>
      <c r="N16" s="80">
        <v>0.6</v>
      </c>
      <c r="O16" s="105" t="str">
        <f>IF($C$16="","",RIGHT($C$16,11))</f>
        <v/>
      </c>
      <c r="P16" s="119" t="str">
        <f t="shared" ref="P16:P36" si="1">IF(M16="","",(N16*M16))</f>
        <v/>
      </c>
      <c r="Q16" s="117" t="str">
        <f>IF(SUM(I16,L16,P16)=0,"$",SUM(I16,L16,P16))</f>
        <v>$</v>
      </c>
    </row>
    <row r="17" spans="2:17" s="106" customFormat="1" ht="20" customHeight="1">
      <c r="B17" s="134"/>
      <c r="C17" s="135"/>
      <c r="D17" s="66"/>
      <c r="E17" s="66"/>
      <c r="F17" s="67"/>
      <c r="G17" s="79" t="str">
        <f t="shared" ref="G17:G25" si="2">IF(D17="","",((E17-D17)*24)-F17)</f>
        <v/>
      </c>
      <c r="H17" s="68"/>
      <c r="I17" s="117" t="str">
        <f t="shared" ref="I17:I19" si="3">IF(H17="","$",(H17*G17))</f>
        <v>$</v>
      </c>
      <c r="J17" s="69"/>
      <c r="K17" s="129"/>
      <c r="L17" s="117" t="str">
        <f t="shared" ref="L17:L19" si="4">IF(J17="","$",(K17*J17))</f>
        <v>$</v>
      </c>
      <c r="M17" s="70"/>
      <c r="N17" s="80">
        <v>0.6</v>
      </c>
      <c r="O17" s="105"/>
      <c r="P17" s="119"/>
      <c r="Q17" s="117" t="str">
        <f t="shared" ref="Q17:Q19" si="5">IF(SUM(I17,L17,P17)=0,"$",SUM(I17,L17,P17))</f>
        <v>$</v>
      </c>
    </row>
    <row r="18" spans="2:17" s="106" customFormat="1" ht="20" customHeight="1">
      <c r="B18" s="134"/>
      <c r="C18" s="135"/>
      <c r="D18" s="66"/>
      <c r="E18" s="66"/>
      <c r="F18" s="67"/>
      <c r="G18" s="79" t="str">
        <f t="shared" si="2"/>
        <v/>
      </c>
      <c r="H18" s="68"/>
      <c r="I18" s="117" t="str">
        <f t="shared" si="3"/>
        <v>$</v>
      </c>
      <c r="J18" s="69"/>
      <c r="K18" s="129"/>
      <c r="L18" s="117" t="str">
        <f t="shared" si="4"/>
        <v>$</v>
      </c>
      <c r="M18" s="70"/>
      <c r="N18" s="80">
        <v>0.6</v>
      </c>
      <c r="O18" s="105"/>
      <c r="P18" s="119"/>
      <c r="Q18" s="117" t="str">
        <f t="shared" si="5"/>
        <v>$</v>
      </c>
    </row>
    <row r="19" spans="2:17" s="106" customFormat="1" ht="20" customHeight="1">
      <c r="B19" s="134"/>
      <c r="C19" s="135"/>
      <c r="D19" s="66"/>
      <c r="E19" s="66"/>
      <c r="F19" s="67"/>
      <c r="G19" s="79" t="str">
        <f t="shared" si="2"/>
        <v/>
      </c>
      <c r="H19" s="68"/>
      <c r="I19" s="117" t="str">
        <f t="shared" si="3"/>
        <v>$</v>
      </c>
      <c r="J19" s="69"/>
      <c r="K19" s="129"/>
      <c r="L19" s="117" t="str">
        <f t="shared" si="4"/>
        <v>$</v>
      </c>
      <c r="M19" s="70"/>
      <c r="N19" s="80">
        <v>0.6</v>
      </c>
      <c r="O19" s="105"/>
      <c r="P19" s="119"/>
      <c r="Q19" s="117" t="str">
        <f t="shared" si="5"/>
        <v>$</v>
      </c>
    </row>
    <row r="20" spans="2:17" s="106" customFormat="1" ht="20" customHeight="1">
      <c r="B20" s="31"/>
      <c r="C20" s="28"/>
      <c r="D20" s="66"/>
      <c r="E20" s="66"/>
      <c r="F20" s="67"/>
      <c r="G20" s="79" t="str">
        <f t="shared" si="2"/>
        <v/>
      </c>
      <c r="H20" s="107"/>
      <c r="I20" s="117" t="str">
        <f t="shared" ref="I20:I27" si="6">IF(H20="","$",(H20*G20))</f>
        <v>$</v>
      </c>
      <c r="J20" s="69"/>
      <c r="K20" s="129" t="str">
        <f t="shared" si="0"/>
        <v/>
      </c>
      <c r="L20" s="117" t="str">
        <f>IF(J20="","$",(K20*J20))</f>
        <v>$</v>
      </c>
      <c r="M20" s="70"/>
      <c r="N20" s="80">
        <v>0.6</v>
      </c>
      <c r="O20" s="105" t="str">
        <f>IF($C$20="","",RIGHT($C$20,11))</f>
        <v/>
      </c>
      <c r="P20" s="120" t="str">
        <f t="shared" si="1"/>
        <v/>
      </c>
      <c r="Q20" s="122" t="str">
        <f t="shared" ref="Q20:Q36" si="7">IF(SUM(I20,L20,P20)=0,"$",SUM(I20,L20,P20))</f>
        <v>$</v>
      </c>
    </row>
    <row r="21" spans="2:17" s="106" customFormat="1" ht="20" customHeight="1">
      <c r="B21" s="31"/>
      <c r="C21" s="28"/>
      <c r="D21" s="66"/>
      <c r="E21" s="66"/>
      <c r="F21" s="67"/>
      <c r="G21" s="79" t="str">
        <f t="shared" si="2"/>
        <v/>
      </c>
      <c r="H21" s="107"/>
      <c r="I21" s="117" t="str">
        <f t="shared" si="6"/>
        <v>$</v>
      </c>
      <c r="J21" s="69"/>
      <c r="K21" s="129" t="str">
        <f t="shared" si="0"/>
        <v/>
      </c>
      <c r="L21" s="117" t="str">
        <f>IF(J21="","$",(K21*J21))</f>
        <v>$</v>
      </c>
      <c r="M21" s="70"/>
      <c r="N21" s="80">
        <v>0.6</v>
      </c>
      <c r="O21" s="105" t="str">
        <f>IF($C$21="","",RIGHT($C$21,11))</f>
        <v/>
      </c>
      <c r="P21" s="120" t="str">
        <f t="shared" si="1"/>
        <v/>
      </c>
      <c r="Q21" s="122" t="str">
        <f t="shared" si="7"/>
        <v>$</v>
      </c>
    </row>
    <row r="22" spans="2:17" s="106" customFormat="1" ht="20" customHeight="1">
      <c r="B22" s="31"/>
      <c r="C22" s="28"/>
      <c r="D22" s="66"/>
      <c r="E22" s="66"/>
      <c r="F22" s="67"/>
      <c r="G22" s="79" t="str">
        <f t="shared" si="2"/>
        <v/>
      </c>
      <c r="H22" s="107"/>
      <c r="I22" s="117" t="str">
        <f t="shared" si="6"/>
        <v>$</v>
      </c>
      <c r="J22" s="69"/>
      <c r="K22" s="129" t="str">
        <f t="shared" si="0"/>
        <v/>
      </c>
      <c r="L22" s="117" t="str">
        <f t="shared" ref="L22:L36" si="8">IF(J22="","$",(K22*J22))</f>
        <v>$</v>
      </c>
      <c r="M22" s="70"/>
      <c r="N22" s="80">
        <v>0.6</v>
      </c>
      <c r="O22" s="105" t="str">
        <f>IF($C$22="","",RIGHT($C$22,11))</f>
        <v/>
      </c>
      <c r="P22" s="120" t="str">
        <f t="shared" si="1"/>
        <v/>
      </c>
      <c r="Q22" s="122" t="str">
        <f t="shared" si="7"/>
        <v>$</v>
      </c>
    </row>
    <row r="23" spans="2:17" s="106" customFormat="1" ht="20" customHeight="1">
      <c r="B23" s="31"/>
      <c r="C23" s="28"/>
      <c r="D23" s="66"/>
      <c r="E23" s="66"/>
      <c r="F23" s="67"/>
      <c r="G23" s="79" t="str">
        <f t="shared" si="2"/>
        <v/>
      </c>
      <c r="H23" s="107"/>
      <c r="I23" s="117" t="str">
        <f t="shared" si="6"/>
        <v>$</v>
      </c>
      <c r="J23" s="69"/>
      <c r="K23" s="129" t="str">
        <f t="shared" si="0"/>
        <v/>
      </c>
      <c r="L23" s="117" t="str">
        <f t="shared" si="8"/>
        <v>$</v>
      </c>
      <c r="M23" s="70"/>
      <c r="N23" s="80">
        <v>0.6</v>
      </c>
      <c r="O23" s="105" t="str">
        <f>IF($C$23="","",RIGHT($C$23,11))</f>
        <v/>
      </c>
      <c r="P23" s="120" t="str">
        <f t="shared" si="1"/>
        <v/>
      </c>
      <c r="Q23" s="122" t="str">
        <f t="shared" si="7"/>
        <v>$</v>
      </c>
    </row>
    <row r="24" spans="2:17" s="106" customFormat="1" ht="20" customHeight="1">
      <c r="B24" s="31"/>
      <c r="C24" s="28"/>
      <c r="D24" s="66"/>
      <c r="E24" s="66"/>
      <c r="F24" s="67"/>
      <c r="G24" s="79" t="str">
        <f t="shared" si="2"/>
        <v/>
      </c>
      <c r="H24" s="107"/>
      <c r="I24" s="117" t="str">
        <f t="shared" si="6"/>
        <v>$</v>
      </c>
      <c r="J24" s="69"/>
      <c r="K24" s="129" t="str">
        <f t="shared" si="0"/>
        <v/>
      </c>
      <c r="L24" s="117" t="str">
        <f t="shared" si="8"/>
        <v>$</v>
      </c>
      <c r="M24" s="70"/>
      <c r="N24" s="80">
        <v>0.6</v>
      </c>
      <c r="O24" s="105" t="str">
        <f>IF($C$24="","",RIGHT($C$24,11))</f>
        <v/>
      </c>
      <c r="P24" s="120" t="str">
        <f t="shared" si="1"/>
        <v/>
      </c>
      <c r="Q24" s="122" t="str">
        <f t="shared" si="7"/>
        <v>$</v>
      </c>
    </row>
    <row r="25" spans="2:17" s="106" customFormat="1" ht="20" customHeight="1">
      <c r="B25" s="31"/>
      <c r="C25" s="28"/>
      <c r="D25" s="66"/>
      <c r="E25" s="66"/>
      <c r="F25" s="67"/>
      <c r="G25" s="79" t="str">
        <f t="shared" si="2"/>
        <v/>
      </c>
      <c r="H25" s="107"/>
      <c r="I25" s="117" t="str">
        <f t="shared" si="6"/>
        <v>$</v>
      </c>
      <c r="J25" s="69"/>
      <c r="K25" s="129" t="str">
        <f t="shared" si="0"/>
        <v/>
      </c>
      <c r="L25" s="117" t="str">
        <f t="shared" si="8"/>
        <v>$</v>
      </c>
      <c r="M25" s="70"/>
      <c r="N25" s="80">
        <v>0.6</v>
      </c>
      <c r="O25" s="105" t="str">
        <f>IF($C$25="","",RIGHT($C$25,11))</f>
        <v/>
      </c>
      <c r="P25" s="120" t="str">
        <f t="shared" si="1"/>
        <v/>
      </c>
      <c r="Q25" s="122" t="str">
        <f t="shared" si="7"/>
        <v>$</v>
      </c>
    </row>
    <row r="26" spans="2:17" s="106" customFormat="1" ht="20" customHeight="1">
      <c r="B26" s="31"/>
      <c r="C26" s="28"/>
      <c r="D26" s="66"/>
      <c r="E26" s="66"/>
      <c r="F26" s="67"/>
      <c r="G26" s="79" t="str">
        <f t="shared" ref="G26:G27" si="9">IF(D26="","",((E26-D26)*24)-F26)</f>
        <v/>
      </c>
      <c r="H26" s="107"/>
      <c r="I26" s="117" t="str">
        <f t="shared" si="6"/>
        <v>$</v>
      </c>
      <c r="J26" s="69"/>
      <c r="K26" s="129" t="str">
        <f t="shared" si="0"/>
        <v/>
      </c>
      <c r="L26" s="117" t="str">
        <f t="shared" si="8"/>
        <v>$</v>
      </c>
      <c r="M26" s="70"/>
      <c r="N26" s="80">
        <v>0.6</v>
      </c>
      <c r="O26" s="105" t="str">
        <f>IF($C$26="","",RIGHT($C$26,11))</f>
        <v/>
      </c>
      <c r="P26" s="120" t="str">
        <f t="shared" si="1"/>
        <v/>
      </c>
      <c r="Q26" s="122" t="str">
        <f t="shared" si="7"/>
        <v>$</v>
      </c>
    </row>
    <row r="27" spans="2:17" s="106" customFormat="1" ht="20" customHeight="1">
      <c r="B27" s="31"/>
      <c r="C27" s="28"/>
      <c r="D27" s="66"/>
      <c r="E27" s="66"/>
      <c r="F27" s="67"/>
      <c r="G27" s="79" t="str">
        <f t="shared" si="9"/>
        <v/>
      </c>
      <c r="H27" s="107"/>
      <c r="I27" s="117" t="str">
        <f t="shared" si="6"/>
        <v>$</v>
      </c>
      <c r="J27" s="69"/>
      <c r="K27" s="129" t="str">
        <f t="shared" si="0"/>
        <v/>
      </c>
      <c r="L27" s="117" t="str">
        <f t="shared" si="8"/>
        <v>$</v>
      </c>
      <c r="M27" s="70"/>
      <c r="N27" s="80">
        <v>0.6</v>
      </c>
      <c r="O27" s="105" t="str">
        <f>IF($C$27="","",RIGHT($C$27,11))</f>
        <v/>
      </c>
      <c r="P27" s="120" t="str">
        <f t="shared" si="1"/>
        <v/>
      </c>
      <c r="Q27" s="122" t="str">
        <f t="shared" si="7"/>
        <v>$</v>
      </c>
    </row>
    <row r="28" spans="2:17" s="106" customFormat="1" ht="20" customHeight="1" thickBot="1">
      <c r="B28" s="153" t="s">
        <v>295</v>
      </c>
      <c r="C28" s="154"/>
      <c r="D28" s="154"/>
      <c r="E28" s="154"/>
      <c r="F28" s="154"/>
      <c r="G28" s="154"/>
      <c r="H28" s="154"/>
      <c r="I28" s="154"/>
      <c r="J28" s="154"/>
      <c r="K28" s="154"/>
      <c r="L28" s="154"/>
      <c r="M28" s="154"/>
      <c r="N28" s="154"/>
      <c r="O28" s="154"/>
      <c r="P28" s="154"/>
      <c r="Q28" s="155"/>
    </row>
    <row r="29" spans="2:17" s="106" customFormat="1" ht="20" customHeight="1" thickTop="1">
      <c r="B29" s="30"/>
      <c r="C29" s="28"/>
      <c r="D29" s="66"/>
      <c r="E29" s="66"/>
      <c r="F29" s="67"/>
      <c r="G29" s="79" t="str">
        <f t="shared" ref="G29:G36" si="10">IF(D29="","",((E29-D29)*24)-F29)</f>
        <v/>
      </c>
      <c r="H29" s="107"/>
      <c r="I29" s="117" t="str">
        <f>IF(H29="","$",(H29*G29))</f>
        <v>$</v>
      </c>
      <c r="J29" s="69"/>
      <c r="K29" s="129" t="str">
        <f>IF(J29&gt;0,(H29-7)/2,"")</f>
        <v/>
      </c>
      <c r="L29" s="117" t="str">
        <f t="shared" si="8"/>
        <v>$</v>
      </c>
      <c r="M29" s="70"/>
      <c r="N29" s="80">
        <v>0.6</v>
      </c>
      <c r="O29" s="105" t="str">
        <f>IF($C$29="","",RIGHT($C$29,11))</f>
        <v/>
      </c>
      <c r="P29" s="120" t="str">
        <f t="shared" si="1"/>
        <v/>
      </c>
      <c r="Q29" s="122" t="str">
        <f t="shared" si="7"/>
        <v>$</v>
      </c>
    </row>
    <row r="30" spans="2:17" s="106" customFormat="1" ht="20" customHeight="1">
      <c r="B30" s="31"/>
      <c r="C30" s="28"/>
      <c r="D30" s="66"/>
      <c r="E30" s="66"/>
      <c r="F30" s="67"/>
      <c r="G30" s="79" t="str">
        <f t="shared" si="10"/>
        <v/>
      </c>
      <c r="H30" s="107"/>
      <c r="I30" s="117" t="str">
        <f t="shared" ref="I30:I36" si="11">IF(H30="","$",(H30*G30))</f>
        <v>$</v>
      </c>
      <c r="J30" s="69"/>
      <c r="K30" s="129" t="str">
        <f>IF(J30&gt;0,(H30-7)/2,"")</f>
        <v/>
      </c>
      <c r="L30" s="117" t="str">
        <f t="shared" si="8"/>
        <v>$</v>
      </c>
      <c r="M30" s="70"/>
      <c r="N30" s="80">
        <v>0.6</v>
      </c>
      <c r="O30" s="105" t="str">
        <f>IF($C$30="","",RIGHT($C$30,11))</f>
        <v/>
      </c>
      <c r="P30" s="120" t="str">
        <f t="shared" si="1"/>
        <v/>
      </c>
      <c r="Q30" s="122" t="str">
        <f t="shared" si="7"/>
        <v>$</v>
      </c>
    </row>
    <row r="31" spans="2:17" s="106" customFormat="1" ht="20" customHeight="1">
      <c r="B31" s="31"/>
      <c r="C31" s="28"/>
      <c r="D31" s="66"/>
      <c r="E31" s="66"/>
      <c r="F31" s="67"/>
      <c r="G31" s="79" t="str">
        <f t="shared" si="10"/>
        <v/>
      </c>
      <c r="H31" s="107"/>
      <c r="I31" s="117" t="str">
        <f t="shared" si="11"/>
        <v>$</v>
      </c>
      <c r="J31" s="69"/>
      <c r="K31" s="129" t="str">
        <f t="shared" ref="K31:K36" si="12">IF(J31&gt;0,(H31-7)/2,"")</f>
        <v/>
      </c>
      <c r="L31" s="117" t="str">
        <f t="shared" si="8"/>
        <v>$</v>
      </c>
      <c r="M31" s="70"/>
      <c r="N31" s="80">
        <v>0.6</v>
      </c>
      <c r="O31" s="105" t="str">
        <f>IF($C$31="","",RIGHT($C$31,11))</f>
        <v/>
      </c>
      <c r="P31" s="120" t="str">
        <f t="shared" si="1"/>
        <v/>
      </c>
      <c r="Q31" s="122" t="str">
        <f t="shared" si="7"/>
        <v>$</v>
      </c>
    </row>
    <row r="32" spans="2:17" s="106" customFormat="1" ht="20" customHeight="1">
      <c r="B32" s="31"/>
      <c r="C32" s="28"/>
      <c r="D32" s="66"/>
      <c r="E32" s="66"/>
      <c r="F32" s="67"/>
      <c r="G32" s="79" t="str">
        <f t="shared" si="10"/>
        <v/>
      </c>
      <c r="H32" s="107"/>
      <c r="I32" s="117" t="str">
        <f t="shared" si="11"/>
        <v>$</v>
      </c>
      <c r="J32" s="69"/>
      <c r="K32" s="129" t="str">
        <f t="shared" si="12"/>
        <v/>
      </c>
      <c r="L32" s="117" t="str">
        <f t="shared" si="8"/>
        <v>$</v>
      </c>
      <c r="M32" s="70"/>
      <c r="N32" s="80">
        <v>0.6</v>
      </c>
      <c r="O32" s="105" t="str">
        <f>IF($C$32="","",RIGHT($C$32,11))</f>
        <v/>
      </c>
      <c r="P32" s="120" t="str">
        <f t="shared" si="1"/>
        <v/>
      </c>
      <c r="Q32" s="122" t="str">
        <f t="shared" si="7"/>
        <v>$</v>
      </c>
    </row>
    <row r="33" spans="2:17" s="106" customFormat="1" ht="20" customHeight="1">
      <c r="B33" s="31"/>
      <c r="C33" s="28"/>
      <c r="D33" s="66"/>
      <c r="E33" s="66"/>
      <c r="F33" s="67"/>
      <c r="G33" s="79" t="str">
        <f t="shared" si="10"/>
        <v/>
      </c>
      <c r="H33" s="107"/>
      <c r="I33" s="117" t="str">
        <f t="shared" si="11"/>
        <v>$</v>
      </c>
      <c r="J33" s="69"/>
      <c r="K33" s="129" t="str">
        <f t="shared" si="12"/>
        <v/>
      </c>
      <c r="L33" s="117" t="str">
        <f t="shared" si="8"/>
        <v>$</v>
      </c>
      <c r="M33" s="70"/>
      <c r="N33" s="80">
        <v>0.6</v>
      </c>
      <c r="O33" s="105" t="str">
        <f>IF($C$33="","",RIGHT($C$33,11))</f>
        <v/>
      </c>
      <c r="P33" s="120" t="str">
        <f t="shared" si="1"/>
        <v/>
      </c>
      <c r="Q33" s="122" t="str">
        <f t="shared" si="7"/>
        <v>$</v>
      </c>
    </row>
    <row r="34" spans="2:17" s="106" customFormat="1" ht="20" customHeight="1">
      <c r="B34" s="31"/>
      <c r="C34" s="28"/>
      <c r="D34" s="66"/>
      <c r="E34" s="66"/>
      <c r="F34" s="67"/>
      <c r="G34" s="79" t="str">
        <f t="shared" si="10"/>
        <v/>
      </c>
      <c r="H34" s="107"/>
      <c r="I34" s="117" t="str">
        <f t="shared" si="11"/>
        <v>$</v>
      </c>
      <c r="J34" s="69"/>
      <c r="K34" s="129" t="str">
        <f t="shared" si="12"/>
        <v/>
      </c>
      <c r="L34" s="117" t="str">
        <f t="shared" si="8"/>
        <v>$</v>
      </c>
      <c r="M34" s="70"/>
      <c r="N34" s="80">
        <v>0.6</v>
      </c>
      <c r="O34" s="105" t="str">
        <f>IF($C$34="","",RIGHT($C$34,11))</f>
        <v/>
      </c>
      <c r="P34" s="120" t="str">
        <f t="shared" si="1"/>
        <v/>
      </c>
      <c r="Q34" s="122" t="str">
        <f t="shared" si="7"/>
        <v>$</v>
      </c>
    </row>
    <row r="35" spans="2:17" s="106" customFormat="1" ht="20" customHeight="1">
      <c r="B35" s="31"/>
      <c r="C35" s="28"/>
      <c r="D35" s="66"/>
      <c r="E35" s="66"/>
      <c r="F35" s="67"/>
      <c r="G35" s="79" t="str">
        <f t="shared" si="10"/>
        <v/>
      </c>
      <c r="H35" s="107"/>
      <c r="I35" s="117" t="str">
        <f t="shared" si="11"/>
        <v>$</v>
      </c>
      <c r="J35" s="69"/>
      <c r="K35" s="129" t="str">
        <f t="shared" si="12"/>
        <v/>
      </c>
      <c r="L35" s="117" t="str">
        <f t="shared" si="8"/>
        <v>$</v>
      </c>
      <c r="M35" s="70"/>
      <c r="N35" s="80">
        <v>0.6</v>
      </c>
      <c r="O35" s="105" t="str">
        <f>IF($C$35="","",RIGHT($C$35,11))</f>
        <v/>
      </c>
      <c r="P35" s="120" t="str">
        <f t="shared" si="1"/>
        <v/>
      </c>
      <c r="Q35" s="122" t="str">
        <f t="shared" si="7"/>
        <v>$</v>
      </c>
    </row>
    <row r="36" spans="2:17" s="106" customFormat="1" ht="20" customHeight="1" thickBot="1">
      <c r="B36" s="71"/>
      <c r="C36" s="29"/>
      <c r="D36" s="77"/>
      <c r="E36" s="77"/>
      <c r="F36" s="72"/>
      <c r="G36" s="79" t="str">
        <f t="shared" si="10"/>
        <v/>
      </c>
      <c r="H36" s="108"/>
      <c r="I36" s="117" t="str">
        <f t="shared" si="11"/>
        <v>$</v>
      </c>
      <c r="J36" s="73"/>
      <c r="K36" s="129" t="str">
        <f t="shared" si="12"/>
        <v/>
      </c>
      <c r="L36" s="118" t="str">
        <f t="shared" si="8"/>
        <v>$</v>
      </c>
      <c r="M36" s="70"/>
      <c r="N36" s="80">
        <v>0.6</v>
      </c>
      <c r="O36" s="72" t="str">
        <f>IF($C$36="","",RIGHT($C$36,11))</f>
        <v/>
      </c>
      <c r="P36" s="121" t="str">
        <f t="shared" si="1"/>
        <v/>
      </c>
      <c r="Q36" s="123" t="str">
        <f t="shared" si="7"/>
        <v>$</v>
      </c>
    </row>
    <row r="37" spans="2:17" s="106" customFormat="1" ht="16.5" thickTop="1" thickBot="1">
      <c r="C37" s="109"/>
      <c r="D37" s="110"/>
      <c r="E37" s="110"/>
      <c r="F37" s="109" t="s">
        <v>96</v>
      </c>
      <c r="G37" s="81">
        <f>SUM(G16:G36)</f>
        <v>0</v>
      </c>
      <c r="H37" s="111"/>
      <c r="I37" s="82">
        <f>SUM(I16:I36)</f>
        <v>0</v>
      </c>
      <c r="K37" s="109"/>
      <c r="L37" s="82">
        <f>SUM(L16:L36)</f>
        <v>0</v>
      </c>
      <c r="M37" s="109"/>
      <c r="N37" s="109"/>
      <c r="O37" s="109"/>
      <c r="P37" s="82">
        <f>SUM(P16:P36)</f>
        <v>0</v>
      </c>
      <c r="Q37" s="83">
        <f>ROUNDUP(SUM(Q16:Q36),2)</f>
        <v>0</v>
      </c>
    </row>
    <row r="38" spans="2:17" s="106" customFormat="1" ht="42" customHeight="1" thickTop="1">
      <c r="B38" s="151" t="s">
        <v>297</v>
      </c>
      <c r="C38" s="151"/>
      <c r="D38" s="151"/>
      <c r="E38" s="151"/>
      <c r="F38" s="151"/>
      <c r="G38" s="151"/>
      <c r="H38" s="151"/>
      <c r="I38" s="151"/>
      <c r="J38" s="151"/>
      <c r="K38" s="151"/>
      <c r="L38" s="151"/>
      <c r="M38" s="151"/>
      <c r="N38" s="112"/>
      <c r="O38" s="112"/>
    </row>
    <row r="39" spans="2:17" s="113" customFormat="1" ht="11.5"/>
    <row r="40" spans="2:17" s="113" customFormat="1" ht="11.5"/>
    <row r="41" spans="2:17" s="104" customFormat="1" ht="13">
      <c r="L41" s="114"/>
      <c r="M41" s="114"/>
      <c r="N41" s="114"/>
    </row>
    <row r="42" spans="2:17" s="104" customFormat="1" ht="13">
      <c r="L42" s="114"/>
      <c r="M42" s="114"/>
      <c r="N42" s="114"/>
    </row>
  </sheetData>
  <sheetProtection algorithmName="SHA-512" hashValue="g7Q739r8GCUWf/qw8384pa3ElXur4drUMDoTMgzMuuVGO19RWlcEMUiUNP1Pibbd1ORuSGVsPGUR52jLodKDgA==" saltValue="kuzQunKFsvE8ccJild97Yg==" spinCount="100000" sheet="1" insertRows="0"/>
  <mergeCells count="19">
    <mergeCell ref="B6:C6"/>
    <mergeCell ref="L6:Q6"/>
    <mergeCell ref="B1:Q1"/>
    <mergeCell ref="B2:Q2"/>
    <mergeCell ref="B3:Q3"/>
    <mergeCell ref="B5:G5"/>
    <mergeCell ref="J5:Q5"/>
    <mergeCell ref="B38:M38"/>
    <mergeCell ref="B7:C7"/>
    <mergeCell ref="B8:C8"/>
    <mergeCell ref="L8:Q8"/>
    <mergeCell ref="B9:C9"/>
    <mergeCell ref="B10:C10"/>
    <mergeCell ref="L10:Q10"/>
    <mergeCell ref="L11:Q11"/>
    <mergeCell ref="B12:C12"/>
    <mergeCell ref="L12:Q12"/>
    <mergeCell ref="B13:C13"/>
    <mergeCell ref="B28:Q28"/>
  </mergeCells>
  <conditionalFormatting sqref="B16:B36">
    <cfRule type="containsText" dxfId="3" priority="1" stopIfTrue="1" operator="containsText" text="Proabation">
      <formula>NOT(ISERROR(SEARCH("Proabation",B16)))</formula>
    </cfRule>
    <cfRule type="containsText" dxfId="2" priority="2" stopIfTrue="1" operator="containsText" text="Probation">
      <formula>NOT(ISERROR(SEARCH("Probation",B16)))</formula>
    </cfRule>
  </conditionalFormatting>
  <conditionalFormatting sqref="O36">
    <cfRule type="containsText" dxfId="1" priority="3" stopIfTrue="1" operator="containsText" text="Proabation">
      <formula>NOT(ISERROR(SEARCH("Proabation",O36)))</formula>
    </cfRule>
    <cfRule type="containsText" dxfId="0" priority="4" stopIfTrue="1" operator="containsText" text="Probation">
      <formula>NOT(ISERROR(SEARCH("Probation",O36)))</formula>
    </cfRule>
  </conditionalFormatting>
  <dataValidations count="15">
    <dataValidation allowBlank="1" showErrorMessage="1" promptTitle="Mileage" prompt="Enter the pre-approved number of miles to the assignment, if applicable." sqref="M29:M36 M16:M27" xr:uid="{029E3968-C48E-4508-BA17-D80D9BB3F32D}"/>
    <dataValidation allowBlank="1" showErrorMessage="1" promptTitle="Interpretation Rate" prompt="Enter rate for Interpreting Time." sqref="H16:H27 H29:H36" xr:uid="{275059D9-A84B-43FC-B087-9E9CD9551795}"/>
    <dataValidation allowBlank="1" showErrorMessage="1" promptTitle="Travel Time" prompt="Enter the pre-approved time for travel, if applicable." sqref="J16:J27 J29:J36" xr:uid="{A8B50582-0C03-4EF0-BD49-1A8A60D9F5D3}"/>
    <dataValidation errorStyle="information" allowBlank="1" promptTitle="Judicial District/Probation" prompt="Enter the Judicial District (Trial Courts or Probation) for which telephone interpretation services were provided. " sqref="O16:O27 O29:O36" xr:uid="{D0BDDF32-0231-40C3-9C87-6C8DC48DB003}"/>
    <dataValidation allowBlank="1" showErrorMessage="1" sqref="K29:K36 D29:F36 K16:K27 D16:F27 B16:B36" xr:uid="{FF211E70-E086-43BB-A16D-C13406E3B931}"/>
    <dataValidation type="list" allowBlank="1" showErrorMessage="1" error="Enter a valid location from the list of options." sqref="C16:C27 C29:C36" xr:uid="{21A0DF2B-96E4-4CDC-8CAB-EAC76EEED52E}">
      <formula1>CountyDistrict</formula1>
    </dataValidation>
    <dataValidation allowBlank="1" showErrorMessage="1" promptTitle="Invoice #" prompt="Invoice Numbers are created by each interpreter. The number must be no longer than 7 characters and preferably contains no letters. " sqref="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14 L11" xr:uid="{992306A4-458C-4AEC-9A73-6E210676385E}"/>
    <dataValidation allowBlank="1" showErrorMessage="1" promptTitle="Certification Number" prompt="Interpreters who are certified have been issued a &quot;Certification Number&quot;. Interpreters who are not certified must leave this field blank." sqref="WVT12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L1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xr:uid="{2AF18BFD-1F07-46E3-A1AB-16AD19393B64}"/>
    <dataValidation type="list" allowBlank="1" showErrorMessage="1" promptTitle="Certification Number" prompt="Interpreters who are certified have been issued a &quot;Certification Number&quot;. Interpreters who are not certified must leave this field blank." sqref="WVT11:WVU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xr:uid="{DB506D4F-EABE-4296-89FC-B33C4737411C}">
      <formula1>Organization</formula1>
    </dataValidation>
    <dataValidation type="list" allowBlank="1" showErrorMessage="1" error="Please enter &quot;Yes&quot; or &quot;No&quot;." promptTitle="EFT"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xr:uid="{9970970A-9001-4A45-9CE9-D4F5B72622B4}">
      <formula1>YesorNo</formula1>
    </dataValidation>
    <dataValidation type="list" allowBlank="1" showInputMessage="1" showErrorMessage="1" sqref="WVT10:WVW10 JH10:JK10 TD10:TG10 ACZ10:ADC10 AMV10:AMY10 AWR10:AWU10 BGN10:BGQ10 BQJ10:BQM10 CAF10:CAI10 CKB10:CKE10 CTX10:CUA10 DDT10:DDW10 DNP10:DNS10 DXL10:DXO10 EHH10:EHK10 ERD10:ERG10 FAZ10:FBC10 FKV10:FKY10 FUR10:FUU10 GEN10:GEQ10 GOJ10:GOM10 GYF10:GYI10 HIB10:HIE10 HRX10:HSA10 IBT10:IBW10 ILP10:ILS10 IVL10:IVO10 JFH10:JFK10 JPD10:JPG10 JYZ10:JZC10 KIV10:KIY10 KSR10:KSU10 LCN10:LCQ10 LMJ10:LMM10 LWF10:LWI10 MGB10:MGE10 MPX10:MQA10 MZT10:MZW10 NJP10:NJS10 NTL10:NTO10 ODH10:ODK10 OND10:ONG10 OWZ10:OXC10 PGV10:PGY10 PQR10:PQU10 QAN10:QAQ10 QKJ10:QKM10 QUF10:QUI10 REB10:REE10 RNX10:ROA10 RXT10:RXW10 SHP10:SHS10 SRL10:SRO10 TBH10:TBK10 TLD10:TLG10 TUZ10:TVC10 UEV10:UEY10 UOR10:UOU10 UYN10:UYQ10 VIJ10:VIM10 VSF10:VSI10 WCB10:WCE10 WLX10:WMA10" xr:uid="{BF696430-882A-460C-8E68-D334377C24E5}">
      <formula1>DistrictCounties</formula1>
    </dataValidation>
    <dataValidation type="date" operator="greaterThanOrEqual" allowBlank="1" showErrorMessage="1" error="Enter a date after January 1, 2015." sqref="L12:Q12" xr:uid="{095D6996-D0D5-41EC-80F3-B8D9BE34169C}">
      <formula1>42005</formula1>
    </dataValidation>
    <dataValidation type="date" operator="greaterThanOrEqual" allowBlank="1" showErrorMessage="1" error="Enter a date after July 1, 2014." sqref="L8:Q8" xr:uid="{E4947EE3-2318-40C1-B81B-41F8D708C98C}">
      <formula1>41821</formula1>
    </dataValidation>
    <dataValidation type="decimal" allowBlank="1" showErrorMessage="1" promptTitle="Mileage" prompt="&quot;Travelers shall be reimbursed at the mileage rate designated for two-wheel drive vehicles [$.50/mile] unless conditions warrant.&quot; Please see instructions for more detail." sqref="N15" xr:uid="{168078E2-D722-40F6-9423-9F188A3C8C4E}">
      <formula1>0.45</formula1>
      <formula2>0.59</formula2>
    </dataValidation>
    <dataValidation type="decimal" allowBlank="1" showErrorMessage="1" promptTitle="Mileage" prompt="&quot;Travelers shall be reimbursed at the mileage rate designated for two-wheel drive vehicles [$.50/mile] unless conditions warrant.&quot; Please see instructions for more detail." sqref="N16:N27 N29:N36" xr:uid="{483E38DA-0B22-4C38-BE47-1FAFA12F064E}">
      <formula1>0.45</formula1>
      <formula2>0.6</formula2>
    </dataValidation>
  </dataValidations>
  <pageMargins left="0.7" right="0.7" top="0.75" bottom="0.75" header="0.3" footer="0.3"/>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A2:I74"/>
  <sheetViews>
    <sheetView showGridLines="0" showRuler="0" view="pageLayout" zoomScaleNormal="85" workbookViewId="0">
      <selection activeCell="B7" sqref="B7:C7"/>
    </sheetView>
  </sheetViews>
  <sheetFormatPr defaultRowHeight="12.5"/>
  <cols>
    <col min="1" max="1" width="22.54296875" customWidth="1"/>
    <col min="2" max="4" width="13.453125" customWidth="1"/>
    <col min="5" max="5" width="9.26953125" customWidth="1"/>
    <col min="6" max="6" width="13" customWidth="1"/>
    <col min="7" max="7" width="11.7265625" customWidth="1"/>
    <col min="8" max="8" width="4" customWidth="1"/>
    <col min="9" max="9" width="5.54296875" customWidth="1"/>
    <col min="10" max="10" width="6.54296875" customWidth="1"/>
    <col min="11" max="11" width="8.54296875" customWidth="1"/>
    <col min="12" max="13" width="11.26953125" bestFit="1" customWidth="1"/>
    <col min="14" max="14" width="10.54296875" bestFit="1" customWidth="1"/>
  </cols>
  <sheetData>
    <row r="2" spans="1:7" ht="15" customHeight="1"/>
    <row r="3" spans="1:7" ht="15" customHeight="1">
      <c r="A3" s="158" t="s">
        <v>141</v>
      </c>
      <c r="B3" s="158"/>
      <c r="C3" s="158"/>
      <c r="D3" s="158"/>
      <c r="E3" s="158"/>
      <c r="F3" s="158"/>
      <c r="G3" s="158"/>
    </row>
    <row r="4" spans="1:7" ht="28.5" customHeight="1">
      <c r="A4" s="159" t="s">
        <v>261</v>
      </c>
      <c r="B4" s="159"/>
      <c r="C4" s="159"/>
      <c r="D4" s="159"/>
      <c r="E4" s="159"/>
      <c r="F4" s="159"/>
      <c r="G4" s="159"/>
    </row>
    <row r="5" spans="1:7" ht="15" customHeight="1">
      <c r="A5" s="158"/>
      <c r="B5" s="158"/>
      <c r="C5" s="158"/>
      <c r="D5" s="158"/>
      <c r="E5" s="158"/>
      <c r="F5" s="158"/>
      <c r="G5" s="158"/>
    </row>
    <row r="7" spans="1:7" s="8" customFormat="1" ht="20.25" customHeight="1">
      <c r="A7" s="25" t="s">
        <v>15</v>
      </c>
      <c r="B7" s="160">
        <f>'Multi-Location Invoice'!D6</f>
        <v>0</v>
      </c>
      <c r="C7" s="160"/>
      <c r="D7" s="124"/>
      <c r="E7" s="125" t="s">
        <v>256</v>
      </c>
      <c r="F7" s="160">
        <f>'Multi-Location Invoice'!D7</f>
        <v>0</v>
      </c>
      <c r="G7" s="160"/>
    </row>
    <row r="8" spans="1:7" s="8" customFormat="1" ht="20.25" customHeight="1">
      <c r="A8" s="25" t="s">
        <v>257</v>
      </c>
      <c r="B8" s="160" t="str">
        <f>'Multi-Location Invoice'!D10&amp;"; "&amp;'Multi-Location Invoice'!D11</f>
        <v xml:space="preserve">; </v>
      </c>
      <c r="C8" s="160"/>
      <c r="D8" s="160"/>
      <c r="E8" s="160"/>
      <c r="F8" s="160"/>
      <c r="G8" s="160"/>
    </row>
    <row r="9" spans="1:7" s="8" customFormat="1" ht="20.25" customHeight="1">
      <c r="A9" s="25" t="s">
        <v>258</v>
      </c>
      <c r="B9" s="161" t="str">
        <f>IF('Multi-Location Invoice'!D8="",(IF('Multi-Location Invoice'!D9="","",'Multi-Location Invoice'!D9)),'Multi-Location Invoice'!D8)</f>
        <v/>
      </c>
      <c r="C9" s="161"/>
      <c r="D9" s="124"/>
      <c r="E9" s="125" t="s">
        <v>131</v>
      </c>
      <c r="F9" s="162">
        <f>'Multi-Location Invoice'!L6</f>
        <v>0</v>
      </c>
      <c r="G9" s="162"/>
    </row>
    <row r="10" spans="1:7" s="8" customFormat="1" ht="20.25" customHeight="1">
      <c r="A10" s="25" t="s">
        <v>255</v>
      </c>
      <c r="B10" s="162">
        <f>'Multi-Location Invoice'!L7</f>
        <v>0</v>
      </c>
      <c r="C10" s="162"/>
      <c r="D10" s="124"/>
      <c r="E10" s="125" t="s">
        <v>262</v>
      </c>
      <c r="F10" s="156">
        <f>MIN('Multi-Location Invoice'!B16:B36)</f>
        <v>0</v>
      </c>
      <c r="G10" s="156"/>
    </row>
    <row r="11" spans="1:7" s="8" customFormat="1" ht="20.25" customHeight="1">
      <c r="A11" s="26" t="s">
        <v>3</v>
      </c>
      <c r="B11" s="162">
        <f>'Multi-Location Invoice'!L11</f>
        <v>0</v>
      </c>
      <c r="C11" s="162"/>
      <c r="D11" s="124"/>
      <c r="E11" s="125" t="s">
        <v>263</v>
      </c>
      <c r="F11" s="156">
        <f>MAX('Multi-Location Invoice'!B16:B36)</f>
        <v>0</v>
      </c>
      <c r="G11" s="156"/>
    </row>
    <row r="12" spans="1:7" s="8" customFormat="1" ht="20.25" customHeight="1">
      <c r="A12" s="25" t="s">
        <v>132</v>
      </c>
      <c r="B12" s="157">
        <v>1000</v>
      </c>
      <c r="C12" s="157"/>
      <c r="D12" s="124"/>
      <c r="E12" s="125" t="s">
        <v>133</v>
      </c>
      <c r="F12" s="157" t="s">
        <v>142</v>
      </c>
      <c r="G12" s="157"/>
    </row>
    <row r="13" spans="1:7" s="8" customFormat="1" ht="20.25" customHeight="1">
      <c r="A13" s="25" t="s">
        <v>135</v>
      </c>
      <c r="B13" s="157" t="s">
        <v>139</v>
      </c>
      <c r="C13" s="157"/>
      <c r="D13" s="124"/>
      <c r="E13" s="126" t="s">
        <v>264</v>
      </c>
      <c r="F13" s="127"/>
      <c r="G13" s="124"/>
    </row>
    <row r="14" spans="1:7" s="8" customFormat="1" ht="20.25" customHeight="1">
      <c r="A14" s="25" t="s">
        <v>137</v>
      </c>
      <c r="B14" s="163"/>
      <c r="C14" s="163"/>
      <c r="D14" s="124"/>
      <c r="E14" s="125" t="s">
        <v>136</v>
      </c>
      <c r="F14" s="163"/>
      <c r="G14" s="163"/>
    </row>
    <row r="15" spans="1:7" s="8" customFormat="1" ht="20.25" customHeight="1">
      <c r="A15" s="25"/>
      <c r="B15" s="163"/>
      <c r="C15" s="163"/>
      <c r="D15" s="124"/>
      <c r="E15" s="125"/>
      <c r="F15" s="163"/>
      <c r="G15" s="163"/>
    </row>
    <row r="16" spans="1:7" s="8" customFormat="1" ht="20.25" customHeight="1">
      <c r="A16" s="25"/>
      <c r="B16" s="163"/>
      <c r="C16" s="163"/>
      <c r="D16" s="124"/>
      <c r="E16" s="125"/>
      <c r="F16" s="163"/>
      <c r="G16" s="163"/>
    </row>
    <row r="17" spans="1:9" s="8" customFormat="1" ht="20.25" customHeight="1">
      <c r="A17" s="9"/>
      <c r="B17" s="128"/>
      <c r="C17" s="128"/>
      <c r="D17" s="128"/>
      <c r="E17" s="124"/>
      <c r="F17" s="124"/>
      <c r="G17" s="124"/>
    </row>
    <row r="18" spans="1:9" s="7" customFormat="1" ht="14.25" customHeight="1">
      <c r="A18" s="12" t="s">
        <v>138</v>
      </c>
      <c r="B18" s="13"/>
      <c r="C18" s="13"/>
      <c r="D18" s="14"/>
      <c r="E18" s="14"/>
    </row>
    <row r="19" spans="1:9" s="60" customFormat="1" ht="25.5" customHeight="1">
      <c r="A19" s="61" t="s">
        <v>292</v>
      </c>
      <c r="B19" s="59" t="s">
        <v>293</v>
      </c>
      <c r="C19" s="59" t="s">
        <v>290</v>
      </c>
      <c r="D19" s="60" t="s">
        <v>291</v>
      </c>
    </row>
    <row r="20" spans="1:9" s="16" customFormat="1" ht="18.5">
      <c r="A20" s="140"/>
      <c r="B20" s="139" t="s">
        <v>17</v>
      </c>
      <c r="C20" s="138"/>
      <c r="D20" s="138"/>
      <c r="E20"/>
      <c r="F20"/>
      <c r="G20" s="15"/>
    </row>
    <row r="21" spans="1:9" s="18" customFormat="1" ht="13">
      <c r="A21" s="136" t="s">
        <v>265</v>
      </c>
      <c r="B21" s="141" t="s">
        <v>294</v>
      </c>
      <c r="C21" s="141" t="s">
        <v>270</v>
      </c>
      <c r="D21" s="141" t="s">
        <v>266</v>
      </c>
      <c r="E21"/>
      <c r="F21"/>
      <c r="G21" s="17"/>
    </row>
    <row r="22" spans="1:9" s="8" customFormat="1" ht="14.5">
      <c r="A22" s="142" t="s">
        <v>16</v>
      </c>
      <c r="B22" s="137">
        <v>0</v>
      </c>
      <c r="C22" s="137">
        <v>0</v>
      </c>
      <c r="D22" s="137">
        <v>0</v>
      </c>
      <c r="E22"/>
      <c r="F22"/>
      <c r="G22"/>
    </row>
    <row r="23" spans="1:9" s="8" customFormat="1" ht="14.5">
      <c r="A23"/>
      <c r="B23"/>
      <c r="C23"/>
      <c r="D23"/>
      <c r="E23"/>
      <c r="F23"/>
      <c r="G23"/>
    </row>
    <row r="24" spans="1:9" s="8" customFormat="1" ht="14.5">
      <c r="A24"/>
      <c r="B24"/>
      <c r="C24"/>
      <c r="D24"/>
      <c r="E24"/>
      <c r="F24"/>
      <c r="G24"/>
      <c r="H24" s="10"/>
      <c r="I24" s="10"/>
    </row>
    <row r="25" spans="1:9" s="8" customFormat="1" ht="14.5">
      <c r="A25"/>
      <c r="B25"/>
      <c r="C25"/>
      <c r="D25"/>
      <c r="E25"/>
      <c r="F25"/>
      <c r="G25"/>
      <c r="H25" s="10"/>
      <c r="I25" s="10"/>
    </row>
    <row r="26" spans="1:9" s="8" customFormat="1" ht="14.5">
      <c r="A26"/>
      <c r="B26"/>
      <c r="C26"/>
      <c r="D26"/>
      <c r="E26"/>
      <c r="F26"/>
      <c r="G26"/>
      <c r="H26" s="10"/>
      <c r="I26" s="10"/>
    </row>
    <row r="27" spans="1:9" s="8" customFormat="1" ht="15" customHeight="1">
      <c r="A27"/>
      <c r="B27"/>
      <c r="C27"/>
      <c r="D27"/>
      <c r="E27"/>
      <c r="F27"/>
      <c r="G27"/>
      <c r="H27" s="10"/>
      <c r="I27" s="10"/>
    </row>
    <row r="28" spans="1:9" s="8" customFormat="1" ht="14.5">
      <c r="A28"/>
      <c r="B28"/>
      <c r="C28"/>
      <c r="D28"/>
      <c r="E28"/>
      <c r="F28"/>
      <c r="G28"/>
      <c r="H28" s="10"/>
      <c r="I28" s="10"/>
    </row>
    <row r="29" spans="1:9" s="8" customFormat="1" ht="14.5">
      <c r="A29"/>
      <c r="B29"/>
      <c r="C29"/>
      <c r="D29"/>
      <c r="E29"/>
      <c r="F29"/>
      <c r="G29"/>
      <c r="H29" s="10"/>
      <c r="I29" s="10"/>
    </row>
    <row r="30" spans="1:9" s="8" customFormat="1" ht="14.5">
      <c r="A30"/>
      <c r="B30"/>
      <c r="C30"/>
      <c r="D30"/>
      <c r="E30"/>
      <c r="F30"/>
      <c r="G30"/>
      <c r="H30" s="10"/>
      <c r="I30" s="10"/>
    </row>
    <row r="31" spans="1:9" s="8" customFormat="1" ht="14.5">
      <c r="A31"/>
      <c r="B31"/>
      <c r="C31"/>
      <c r="D31"/>
      <c r="E31"/>
      <c r="F31"/>
      <c r="G31"/>
      <c r="H31" s="10"/>
      <c r="I31" s="10"/>
    </row>
    <row r="32" spans="1:9" s="8" customFormat="1" ht="14.5">
      <c r="A32"/>
      <c r="B32"/>
      <c r="C32"/>
      <c r="D32"/>
      <c r="E32"/>
      <c r="F32"/>
      <c r="G32"/>
      <c r="H32" s="10"/>
      <c r="I32" s="10"/>
    </row>
    <row r="33" spans="1:7" s="8" customFormat="1" ht="14.5">
      <c r="A33"/>
      <c r="B33"/>
      <c r="C33"/>
      <c r="D33"/>
    </row>
    <row r="34" spans="1:7" s="8" customFormat="1" ht="14.5">
      <c r="A34"/>
      <c r="B34"/>
      <c r="C34"/>
      <c r="D34"/>
    </row>
    <row r="35" spans="1:7" s="6" customFormat="1" ht="13">
      <c r="B35"/>
      <c r="C35"/>
      <c r="D35"/>
      <c r="E35"/>
      <c r="F35"/>
      <c r="G35"/>
    </row>
    <row r="36" spans="1:7" s="1" customFormat="1" ht="21" customHeight="1">
      <c r="A36" s="8"/>
      <c r="B36"/>
      <c r="C36"/>
      <c r="D36"/>
      <c r="E36" s="3"/>
      <c r="F36" s="3"/>
    </row>
    <row r="37" spans="1:7" s="1" customFormat="1" ht="21" customHeight="1">
      <c r="A37" s="8"/>
      <c r="B37"/>
      <c r="C37"/>
      <c r="D37"/>
      <c r="E37" s="3"/>
      <c r="F37" s="3"/>
    </row>
    <row r="38" spans="1:7" s="2" customFormat="1" ht="21" customHeight="1">
      <c r="A38" s="8"/>
      <c r="B38"/>
      <c r="C38"/>
      <c r="D38"/>
      <c r="E38"/>
      <c r="F38" s="3"/>
      <c r="G38" s="5"/>
    </row>
    <row r="39" spans="1:7" s="1" customFormat="1" ht="21" customHeight="1">
      <c r="A39" s="8"/>
      <c r="B39"/>
      <c r="C39"/>
      <c r="D39"/>
      <c r="E39"/>
      <c r="F39" s="4"/>
    </row>
    <row r="40" spans="1:7" s="1" customFormat="1" ht="21" customHeight="1">
      <c r="A40" s="8"/>
      <c r="B40" s="8"/>
      <c r="C40" s="8"/>
      <c r="D40" s="8"/>
      <c r="E40"/>
    </row>
    <row r="41" spans="1:7" s="1" customFormat="1" ht="21" customHeight="1">
      <c r="A41" s="8"/>
      <c r="B41" s="8"/>
      <c r="C41" s="8"/>
      <c r="D41" s="8"/>
      <c r="E41"/>
    </row>
    <row r="42" spans="1:7" s="8" customFormat="1" ht="14.5">
      <c r="F42"/>
    </row>
    <row r="43" spans="1:7" s="8" customFormat="1" ht="19.5" customHeight="1"/>
    <row r="44" spans="1:7" s="8" customFormat="1" ht="19.5" customHeight="1"/>
    <row r="45" spans="1:7" s="8" customFormat="1" ht="19.5" customHeight="1"/>
    <row r="46" spans="1:7" s="8" customFormat="1" ht="19.5" customHeight="1"/>
    <row r="47" spans="1:7" s="8" customFormat="1" ht="19.5" customHeight="1"/>
    <row r="48" spans="1:7" s="8" customFormat="1" ht="19.5" customHeight="1"/>
    <row r="49" spans="1:5" s="8" customFormat="1" ht="19.5" customHeight="1"/>
    <row r="50" spans="1:5" s="8" customFormat="1" ht="19.5" customHeight="1"/>
    <row r="51" spans="1:5" s="8" customFormat="1" ht="19.5" customHeight="1">
      <c r="A51" s="6"/>
      <c r="B51" s="6"/>
      <c r="C51" s="6"/>
      <c r="D51" s="6"/>
    </row>
    <row r="52" spans="1:5" s="8" customFormat="1" ht="19.5" customHeight="1">
      <c r="A52" s="6"/>
      <c r="B52" s="6"/>
      <c r="C52" s="6"/>
      <c r="D52" s="6"/>
    </row>
    <row r="53" spans="1:5" s="8" customFormat="1" ht="19.5" customHeight="1">
      <c r="A53" s="6"/>
      <c r="B53" s="6"/>
      <c r="C53" s="6"/>
      <c r="D53" s="6"/>
      <c r="E53" s="6"/>
    </row>
    <row r="54" spans="1:5" s="8" customFormat="1" ht="19.5" customHeight="1">
      <c r="A54" s="6"/>
      <c r="B54" s="6"/>
      <c r="C54" s="6"/>
      <c r="D54" s="6"/>
      <c r="E54" s="6"/>
    </row>
    <row r="55" spans="1:5" s="8" customFormat="1" ht="19.5" customHeight="1">
      <c r="A55" s="6"/>
      <c r="B55" s="6"/>
      <c r="C55" s="6"/>
      <c r="D55" s="6"/>
      <c r="E55" s="6"/>
    </row>
    <row r="56" spans="1:5" s="8" customFormat="1" ht="19.5" customHeight="1">
      <c r="A56" s="6"/>
      <c r="B56" s="6"/>
      <c r="C56" s="6"/>
      <c r="D56" s="6"/>
      <c r="E56" s="6"/>
    </row>
    <row r="57" spans="1:5" s="6" customFormat="1" ht="13"/>
    <row r="58" spans="1:5" s="6" customFormat="1" ht="13"/>
    <row r="59" spans="1:5" s="6" customFormat="1" ht="13"/>
    <row r="60" spans="1:5" s="6" customFormat="1" ht="13"/>
    <row r="61" spans="1:5" s="6" customFormat="1" ht="13"/>
    <row r="62" spans="1:5" s="6" customFormat="1" ht="13"/>
    <row r="63" spans="1:5" s="6" customFormat="1" ht="13"/>
    <row r="64" spans="1:5" s="6" customFormat="1" ht="13"/>
    <row r="65" spans="5:7" s="6" customFormat="1" ht="13"/>
    <row r="66" spans="5:7" s="6" customFormat="1" ht="13"/>
    <row r="67" spans="5:7" s="6" customFormat="1" ht="13"/>
    <row r="68" spans="5:7" s="6" customFormat="1" ht="13"/>
    <row r="69" spans="5:7" ht="13">
      <c r="E69" s="6"/>
      <c r="F69" s="6"/>
      <c r="G69" s="6"/>
    </row>
    <row r="70" spans="5:7" ht="13">
      <c r="E70" s="6"/>
      <c r="F70" s="6"/>
      <c r="G70" s="6"/>
    </row>
    <row r="71" spans="5:7" ht="13">
      <c r="F71" s="6"/>
      <c r="G71" s="6"/>
    </row>
    <row r="72" spans="5:7" ht="13">
      <c r="F72" s="6"/>
      <c r="G72" s="6"/>
    </row>
    <row r="73" spans="5:7" ht="13">
      <c r="F73" s="6"/>
      <c r="G73" s="6"/>
    </row>
    <row r="74" spans="5:7" ht="13">
      <c r="F74" s="6"/>
      <c r="G74" s="6"/>
    </row>
  </sheetData>
  <sheetProtection algorithmName="SHA-512" hashValue="Nr2dAby7VCTzaZ1+FaweAiN29jITYcvKbixr/xhlxTtqF+IaFvlZlN5FL39ide/lsM16jtM8LH6KiS1SIkhKow==" saltValue="+k7eGa6u/DZHZbBRHtDiKA==" spinCount="100000" sheet="1" objects="1" scenarios="1"/>
  <mergeCells count="21">
    <mergeCell ref="B13:C13"/>
    <mergeCell ref="B15:C15"/>
    <mergeCell ref="F15:G15"/>
    <mergeCell ref="B16:C16"/>
    <mergeCell ref="F16:G16"/>
    <mergeCell ref="B14:C14"/>
    <mergeCell ref="F14:G14"/>
    <mergeCell ref="F11:G11"/>
    <mergeCell ref="B12:C12"/>
    <mergeCell ref="A5:G5"/>
    <mergeCell ref="A3:G3"/>
    <mergeCell ref="A4:G4"/>
    <mergeCell ref="B8:G8"/>
    <mergeCell ref="B7:C7"/>
    <mergeCell ref="F7:G7"/>
    <mergeCell ref="F12:G12"/>
    <mergeCell ref="B9:C9"/>
    <mergeCell ref="B10:C10"/>
    <mergeCell ref="F10:G10"/>
    <mergeCell ref="B11:C11"/>
    <mergeCell ref="F9:G9"/>
  </mergeCells>
  <pageMargins left="0.5" right="0.5" top="0.5" bottom="0.5" header="0.3" footer="0.3"/>
  <pageSetup orientation="portrait" r:id="rId2"/>
  <headerFooter>
    <oddHeader xml:space="preserve">&amp;C </oddHeader>
    <oddFooter xml:space="preserve">&amp;C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C4008-666A-4752-92C9-D768544C0A14}">
  <dimension ref="B1:AW89"/>
  <sheetViews>
    <sheetView showGridLines="0" showRowColHeaders="0" workbookViewId="0">
      <selection activeCell="T8" sqref="T8"/>
    </sheetView>
  </sheetViews>
  <sheetFormatPr defaultRowHeight="13.5"/>
  <cols>
    <col min="2" max="2" width="6.81640625" style="35" customWidth="1"/>
    <col min="3" max="3" width="10.54296875" style="35" customWidth="1"/>
    <col min="4" max="4" width="13.26953125" style="35" customWidth="1"/>
    <col min="5" max="7" width="7.7265625" style="35" customWidth="1"/>
    <col min="8" max="8" width="10.7265625" style="35" customWidth="1"/>
    <col min="9" max="16" width="4.54296875" style="35" customWidth="1"/>
    <col min="17" max="17" width="10" style="35" customWidth="1"/>
    <col min="18" max="18" width="20.26953125" style="35" customWidth="1"/>
  </cols>
  <sheetData>
    <row r="1" spans="2:49" s="33" customFormat="1" ht="25.5">
      <c r="B1" s="206" t="s">
        <v>271</v>
      </c>
      <c r="C1" s="206"/>
      <c r="D1" s="206"/>
      <c r="E1" s="206"/>
      <c r="F1" s="206"/>
      <c r="G1" s="206"/>
      <c r="H1" s="206"/>
      <c r="I1" s="206"/>
      <c r="J1" s="206"/>
      <c r="K1" s="206"/>
      <c r="L1" s="206"/>
      <c r="M1" s="206"/>
      <c r="N1" s="206"/>
      <c r="O1" s="206"/>
      <c r="P1" s="206"/>
      <c r="Q1" s="206"/>
      <c r="R1" s="206"/>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row>
    <row r="2" spans="2:49" s="34" customFormat="1" ht="16">
      <c r="B2" s="207" t="s">
        <v>117</v>
      </c>
      <c r="C2" s="207"/>
      <c r="D2" s="207"/>
      <c r="E2" s="207"/>
      <c r="F2" s="207"/>
      <c r="G2" s="207"/>
      <c r="H2" s="207"/>
      <c r="I2" s="207"/>
      <c r="J2" s="207"/>
      <c r="K2" s="207"/>
      <c r="L2" s="207"/>
      <c r="M2" s="207"/>
      <c r="N2" s="207"/>
      <c r="O2" s="207"/>
      <c r="P2" s="207"/>
      <c r="Q2" s="207"/>
      <c r="R2" s="207"/>
    </row>
    <row r="3" spans="2:49" s="34" customFormat="1" ht="16">
      <c r="B3" s="63"/>
      <c r="C3" s="63"/>
      <c r="D3" s="63"/>
      <c r="E3" s="63"/>
      <c r="F3" s="63"/>
      <c r="G3" s="63"/>
      <c r="H3" s="63"/>
      <c r="I3" s="63"/>
      <c r="J3" s="63"/>
      <c r="K3" s="63"/>
      <c r="L3" s="63"/>
      <c r="M3" s="63"/>
      <c r="N3" s="63"/>
      <c r="O3" s="63"/>
      <c r="P3" s="63"/>
      <c r="Q3" s="63"/>
      <c r="R3" s="63"/>
    </row>
    <row r="4" spans="2:49" s="35" customFormat="1">
      <c r="B4" s="183" t="s">
        <v>272</v>
      </c>
      <c r="C4" s="184"/>
      <c r="D4" s="185"/>
      <c r="E4" s="208"/>
      <c r="F4" s="209"/>
      <c r="G4" s="209"/>
      <c r="H4" s="209"/>
      <c r="I4" s="209"/>
      <c r="J4" s="209"/>
      <c r="K4" s="210"/>
      <c r="M4" s="183" t="s">
        <v>3</v>
      </c>
      <c r="N4" s="184"/>
      <c r="O4" s="185"/>
      <c r="P4" s="214"/>
      <c r="Q4" s="215"/>
      <c r="R4" s="216"/>
    </row>
    <row r="5" spans="2:49" s="35" customFormat="1">
      <c r="B5" s="186"/>
      <c r="C5" s="187"/>
      <c r="D5" s="188"/>
      <c r="E5" s="211"/>
      <c r="F5" s="212"/>
      <c r="G5" s="212"/>
      <c r="H5" s="212"/>
      <c r="I5" s="212"/>
      <c r="J5" s="212"/>
      <c r="K5" s="213"/>
      <c r="M5" s="186"/>
      <c r="N5" s="187"/>
      <c r="O5" s="188"/>
      <c r="P5" s="217"/>
      <c r="Q5" s="218"/>
      <c r="R5" s="219"/>
    </row>
    <row r="6" spans="2:49" s="35" customFormat="1">
      <c r="B6" s="36"/>
      <c r="C6" s="36"/>
      <c r="D6" s="36"/>
      <c r="E6" s="36"/>
      <c r="F6" s="36"/>
      <c r="G6" s="36"/>
      <c r="H6" s="36"/>
      <c r="I6" s="36"/>
      <c r="J6" s="182"/>
      <c r="K6" s="182"/>
      <c r="L6" s="182"/>
      <c r="M6" s="182"/>
      <c r="N6" s="182"/>
      <c r="O6" s="182"/>
    </row>
    <row r="7" spans="2:49" s="35" customFormat="1">
      <c r="B7" s="183" t="s">
        <v>273</v>
      </c>
      <c r="C7" s="184"/>
      <c r="D7" s="185"/>
      <c r="E7" s="189"/>
      <c r="F7" s="190"/>
      <c r="G7" s="190"/>
      <c r="H7" s="190"/>
      <c r="I7" s="190"/>
      <c r="J7" s="190"/>
      <c r="K7" s="190"/>
      <c r="L7" s="190"/>
      <c r="M7" s="190"/>
      <c r="N7" s="190"/>
      <c r="O7" s="190"/>
      <c r="P7" s="190"/>
      <c r="Q7" s="190"/>
      <c r="R7" s="191"/>
    </row>
    <row r="8" spans="2:49" s="35" customFormat="1">
      <c r="B8" s="186"/>
      <c r="C8" s="187"/>
      <c r="D8" s="188"/>
      <c r="E8" s="192"/>
      <c r="F8" s="193"/>
      <c r="G8" s="193"/>
      <c r="H8" s="193"/>
      <c r="I8" s="193"/>
      <c r="J8" s="193"/>
      <c r="K8" s="193"/>
      <c r="L8" s="193"/>
      <c r="M8" s="193"/>
      <c r="N8" s="193"/>
      <c r="O8" s="193"/>
      <c r="P8" s="193"/>
      <c r="Q8" s="193"/>
      <c r="R8" s="194"/>
    </row>
    <row r="9" spans="2:49" s="35" customFormat="1">
      <c r="B9" s="36"/>
      <c r="C9" s="36"/>
      <c r="D9" s="36"/>
      <c r="E9" s="36"/>
      <c r="F9" s="36"/>
      <c r="G9" s="36"/>
      <c r="H9" s="36"/>
      <c r="I9" s="36"/>
      <c r="J9" s="195"/>
      <c r="K9" s="195"/>
      <c r="L9" s="195"/>
      <c r="M9" s="195"/>
      <c r="N9" s="195"/>
      <c r="O9" s="195"/>
    </row>
    <row r="10" spans="2:49" s="35" customFormat="1" ht="70" customHeight="1">
      <c r="B10" s="64" t="s">
        <v>274</v>
      </c>
      <c r="C10" s="196" t="s">
        <v>275</v>
      </c>
      <c r="D10" s="196" t="s">
        <v>276</v>
      </c>
      <c r="E10" s="198" t="s">
        <v>277</v>
      </c>
      <c r="F10" s="200" t="s">
        <v>13</v>
      </c>
      <c r="G10" s="202" t="s">
        <v>14</v>
      </c>
      <c r="H10" s="204" t="s">
        <v>278</v>
      </c>
      <c r="I10" s="37" t="s">
        <v>279</v>
      </c>
      <c r="J10" s="38" t="s">
        <v>280</v>
      </c>
      <c r="K10" s="38" t="s">
        <v>281</v>
      </c>
      <c r="L10" s="38" t="s">
        <v>282</v>
      </c>
      <c r="M10" s="38" t="s">
        <v>283</v>
      </c>
      <c r="N10" s="38" t="s">
        <v>284</v>
      </c>
      <c r="O10" s="38" t="s">
        <v>92</v>
      </c>
      <c r="P10" s="39" t="s">
        <v>285</v>
      </c>
      <c r="Q10" s="170" t="s">
        <v>286</v>
      </c>
      <c r="R10" s="171"/>
    </row>
    <row r="11" spans="2:49" s="35" customFormat="1" ht="21" customHeight="1">
      <c r="B11" s="40" t="s">
        <v>287</v>
      </c>
      <c r="C11" s="197"/>
      <c r="D11" s="197"/>
      <c r="E11" s="199"/>
      <c r="F11" s="201"/>
      <c r="G11" s="203"/>
      <c r="H11" s="205"/>
      <c r="I11" s="65"/>
      <c r="J11" s="41"/>
      <c r="K11" s="41"/>
      <c r="L11" s="41"/>
      <c r="M11" s="41"/>
      <c r="N11" s="41"/>
      <c r="O11" s="41"/>
      <c r="P11" s="42"/>
      <c r="Q11" s="172"/>
      <c r="R11" s="173"/>
    </row>
    <row r="12" spans="2:49" s="35" customFormat="1" ht="30" customHeight="1">
      <c r="B12" s="43"/>
      <c r="C12" s="44"/>
      <c r="D12" s="44"/>
      <c r="E12" s="45"/>
      <c r="F12" s="44"/>
      <c r="G12" s="46"/>
      <c r="H12" s="47"/>
      <c r="I12" s="44"/>
      <c r="J12" s="74"/>
      <c r="K12" s="74"/>
      <c r="L12" s="74"/>
      <c r="M12" s="74"/>
      <c r="N12" s="74"/>
      <c r="O12" s="74"/>
      <c r="P12" s="46"/>
      <c r="Q12" s="174"/>
      <c r="R12" s="175"/>
    </row>
    <row r="13" spans="2:49" s="35" customFormat="1" ht="30" customHeight="1">
      <c r="B13" s="48"/>
      <c r="C13" s="49"/>
      <c r="D13" s="49"/>
      <c r="E13" s="49"/>
      <c r="F13" s="49"/>
      <c r="G13" s="50"/>
      <c r="H13" s="51"/>
      <c r="I13" s="49"/>
      <c r="J13" s="75"/>
      <c r="K13" s="75"/>
      <c r="L13" s="75"/>
      <c r="M13" s="75"/>
      <c r="N13" s="75"/>
      <c r="O13" s="75"/>
      <c r="P13" s="50"/>
      <c r="Q13" s="176"/>
      <c r="R13" s="177"/>
    </row>
    <row r="14" spans="2:49" s="35" customFormat="1" ht="30" customHeight="1">
      <c r="B14" s="48"/>
      <c r="C14" s="49"/>
      <c r="D14" s="49"/>
      <c r="E14" s="49"/>
      <c r="F14" s="49"/>
      <c r="G14" s="50"/>
      <c r="H14" s="51"/>
      <c r="I14" s="49"/>
      <c r="J14" s="75"/>
      <c r="K14" s="75"/>
      <c r="L14" s="75"/>
      <c r="M14" s="75"/>
      <c r="N14" s="75"/>
      <c r="O14" s="75"/>
      <c r="P14" s="50"/>
      <c r="Q14" s="176"/>
      <c r="R14" s="177"/>
    </row>
    <row r="15" spans="2:49" s="35" customFormat="1" ht="30" customHeight="1">
      <c r="B15" s="48"/>
      <c r="C15" s="49"/>
      <c r="D15" s="49"/>
      <c r="E15" s="49"/>
      <c r="F15" s="49"/>
      <c r="G15" s="50"/>
      <c r="H15" s="51"/>
      <c r="I15" s="49"/>
      <c r="J15" s="75"/>
      <c r="K15" s="75"/>
      <c r="L15" s="75"/>
      <c r="M15" s="75"/>
      <c r="N15" s="75"/>
      <c r="O15" s="75"/>
      <c r="P15" s="50"/>
      <c r="Q15" s="176"/>
      <c r="R15" s="177"/>
    </row>
    <row r="16" spans="2:49" s="35" customFormat="1" ht="30" customHeight="1">
      <c r="B16" s="48"/>
      <c r="C16" s="49"/>
      <c r="D16" s="49"/>
      <c r="E16" s="49"/>
      <c r="F16" s="49"/>
      <c r="G16" s="50"/>
      <c r="H16" s="51"/>
      <c r="I16" s="49"/>
      <c r="J16" s="75"/>
      <c r="K16" s="75"/>
      <c r="L16" s="75"/>
      <c r="M16" s="75"/>
      <c r="N16" s="75"/>
      <c r="O16" s="75"/>
      <c r="P16" s="50"/>
      <c r="Q16" s="176"/>
      <c r="R16" s="177"/>
    </row>
    <row r="17" spans="2:18" s="35" customFormat="1" ht="30" customHeight="1">
      <c r="B17" s="48"/>
      <c r="C17" s="49"/>
      <c r="D17" s="49"/>
      <c r="E17" s="49"/>
      <c r="F17" s="49"/>
      <c r="G17" s="50"/>
      <c r="H17" s="51"/>
      <c r="I17" s="49"/>
      <c r="J17" s="75"/>
      <c r="K17" s="75"/>
      <c r="L17" s="75"/>
      <c r="M17" s="75"/>
      <c r="N17" s="75"/>
      <c r="O17" s="75"/>
      <c r="P17" s="50"/>
      <c r="Q17" s="176"/>
      <c r="R17" s="177"/>
    </row>
    <row r="18" spans="2:18" s="35" customFormat="1" ht="30" customHeight="1">
      <c r="B18" s="48"/>
      <c r="C18" s="49"/>
      <c r="D18" s="49"/>
      <c r="E18" s="49"/>
      <c r="F18" s="49"/>
      <c r="G18" s="50"/>
      <c r="H18" s="51"/>
      <c r="I18" s="49"/>
      <c r="J18" s="75"/>
      <c r="K18" s="75"/>
      <c r="L18" s="75"/>
      <c r="M18" s="75"/>
      <c r="N18" s="75"/>
      <c r="O18" s="75"/>
      <c r="P18" s="50"/>
      <c r="Q18" s="176"/>
      <c r="R18" s="177"/>
    </row>
    <row r="19" spans="2:18" s="35" customFormat="1" ht="30" customHeight="1">
      <c r="B19" s="52"/>
      <c r="C19" s="53"/>
      <c r="D19" s="53"/>
      <c r="E19" s="53"/>
      <c r="F19" s="53"/>
      <c r="G19" s="54"/>
      <c r="H19" s="55"/>
      <c r="I19" s="53"/>
      <c r="J19" s="76"/>
      <c r="K19" s="76"/>
      <c r="L19" s="76"/>
      <c r="M19" s="76"/>
      <c r="N19" s="76"/>
      <c r="O19" s="76"/>
      <c r="P19" s="54"/>
      <c r="Q19" s="180"/>
      <c r="R19" s="181"/>
    </row>
    <row r="20" spans="2:18" s="35" customFormat="1" ht="30" customHeight="1">
      <c r="B20" s="56"/>
      <c r="C20" s="56"/>
      <c r="H20" s="164"/>
      <c r="I20" s="166" t="str">
        <f t="shared" ref="I20:P20" si="0">IF(SUM(I12:I19)=0,"",SUM(I12:I19))</f>
        <v/>
      </c>
      <c r="J20" s="168" t="str">
        <f t="shared" si="0"/>
        <v/>
      </c>
      <c r="K20" s="168" t="str">
        <f t="shared" si="0"/>
        <v/>
      </c>
      <c r="L20" s="168" t="str">
        <f t="shared" si="0"/>
        <v/>
      </c>
      <c r="M20" s="168" t="str">
        <f t="shared" si="0"/>
        <v/>
      </c>
      <c r="N20" s="168" t="str">
        <f t="shared" si="0"/>
        <v/>
      </c>
      <c r="O20" s="168" t="str">
        <f t="shared" si="0"/>
        <v/>
      </c>
      <c r="P20" s="178" t="str">
        <f t="shared" si="0"/>
        <v/>
      </c>
    </row>
    <row r="21" spans="2:18" s="35" customFormat="1" ht="30" customHeight="1">
      <c r="B21" s="57"/>
      <c r="C21" s="58" t="s">
        <v>288</v>
      </c>
      <c r="H21" s="165"/>
      <c r="I21" s="167"/>
      <c r="J21" s="169"/>
      <c r="K21" s="169"/>
      <c r="L21" s="169"/>
      <c r="M21" s="169"/>
      <c r="N21" s="169"/>
      <c r="O21" s="169"/>
      <c r="P21" s="179"/>
    </row>
    <row r="22" spans="2:18" s="35" customFormat="1" ht="30" customHeight="1"/>
    <row r="23" spans="2:18" s="35" customFormat="1"/>
    <row r="24" spans="2:18" s="35" customFormat="1"/>
    <row r="25" spans="2:18" s="35" customFormat="1"/>
    <row r="26" spans="2:18" s="35" customFormat="1"/>
    <row r="27" spans="2:18" s="35" customFormat="1"/>
    <row r="28" spans="2:18" s="35" customFormat="1"/>
    <row r="29" spans="2:18" s="35" customFormat="1"/>
    <row r="30" spans="2:18" s="35" customFormat="1"/>
    <row r="31" spans="2:18" s="35" customFormat="1"/>
    <row r="32" spans="2:18"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sheetData>
  <mergeCells count="34">
    <mergeCell ref="B1:R1"/>
    <mergeCell ref="B2:R2"/>
    <mergeCell ref="B4:D5"/>
    <mergeCell ref="E4:K5"/>
    <mergeCell ref="M4:O5"/>
    <mergeCell ref="P4:R5"/>
    <mergeCell ref="J6:O6"/>
    <mergeCell ref="B7:D8"/>
    <mergeCell ref="E7:R8"/>
    <mergeCell ref="J9:O9"/>
    <mergeCell ref="C10:C11"/>
    <mergeCell ref="D10:D11"/>
    <mergeCell ref="E10:E11"/>
    <mergeCell ref="F10:F11"/>
    <mergeCell ref="G10:G11"/>
    <mergeCell ref="H10:H11"/>
    <mergeCell ref="M20:M21"/>
    <mergeCell ref="N20:N21"/>
    <mergeCell ref="Q10:R11"/>
    <mergeCell ref="Q12:R12"/>
    <mergeCell ref="Q13:R13"/>
    <mergeCell ref="Q14:R14"/>
    <mergeCell ref="Q15:R15"/>
    <mergeCell ref="Q16:R16"/>
    <mergeCell ref="O20:O21"/>
    <mergeCell ref="P20:P21"/>
    <mergeCell ref="Q17:R17"/>
    <mergeCell ref="Q18:R18"/>
    <mergeCell ref="Q19:R19"/>
    <mergeCell ref="H20:H21"/>
    <mergeCell ref="I20:I21"/>
    <mergeCell ref="J20:J21"/>
    <mergeCell ref="K20:K21"/>
    <mergeCell ref="L20:L21"/>
  </mergeCells>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G98"/>
  <sheetViews>
    <sheetView zoomScale="110" zoomScaleNormal="110" workbookViewId="0">
      <selection activeCell="G96" sqref="G96"/>
    </sheetView>
  </sheetViews>
  <sheetFormatPr defaultRowHeight="12.5"/>
  <cols>
    <col min="1" max="1" width="27.26953125" bestFit="1" customWidth="1"/>
    <col min="2" max="2" width="16.7265625" bestFit="1" customWidth="1"/>
    <col min="3" max="4" width="11.7265625" customWidth="1"/>
    <col min="6" max="6" width="1.7265625" customWidth="1"/>
    <col min="7" max="7" width="54" customWidth="1"/>
  </cols>
  <sheetData>
    <row r="2" spans="1:7">
      <c r="A2" s="11" t="s">
        <v>97</v>
      </c>
    </row>
    <row r="3" spans="1:7">
      <c r="A3" s="11" t="s">
        <v>98</v>
      </c>
    </row>
    <row r="5" spans="1:7" s="15" customFormat="1" ht="15.75" customHeight="1">
      <c r="A5" s="19" t="s">
        <v>18</v>
      </c>
      <c r="B5" s="19" t="s">
        <v>19</v>
      </c>
      <c r="C5" s="19" t="s">
        <v>134</v>
      </c>
      <c r="D5" s="20" t="s">
        <v>20</v>
      </c>
      <c r="E5" s="20"/>
    </row>
    <row r="6" spans="1:7" s="15" customFormat="1" ht="15.75" customHeight="1">
      <c r="A6" s="21" t="s">
        <v>47</v>
      </c>
      <c r="B6" s="22" t="s">
        <v>100</v>
      </c>
      <c r="C6" s="22" t="s">
        <v>191</v>
      </c>
      <c r="D6" s="23" t="s">
        <v>143</v>
      </c>
      <c r="E6" s="23"/>
      <c r="G6" s="15" t="str">
        <f>B6&amp;" - "&amp;A6&amp;": "&amp;Table1[[#This Row],[Code]]&amp;" . "&amp;C6</f>
        <v>01st - Gilpin Combined Court: 01TC . GILP</v>
      </c>
    </row>
    <row r="7" spans="1:7" s="15" customFormat="1" ht="15.75" customHeight="1">
      <c r="A7" s="21" t="s">
        <v>54</v>
      </c>
      <c r="B7" s="22" t="s">
        <v>100</v>
      </c>
      <c r="C7" s="22" t="s">
        <v>192</v>
      </c>
      <c r="D7" s="24" t="s">
        <v>143</v>
      </c>
      <c r="E7" s="24"/>
      <c r="G7" s="15" t="str">
        <f>B7&amp;" - "&amp;A7&amp;": "&amp;Table1[[#This Row],[Code]]&amp;" . "&amp;C7</f>
        <v>01st - Jefferson Combined Court: 01TC . JEFF</v>
      </c>
    </row>
    <row r="8" spans="1:7" s="15" customFormat="1" ht="15.75" customHeight="1">
      <c r="A8" s="21" t="s">
        <v>92</v>
      </c>
      <c r="B8" s="22" t="s">
        <v>100</v>
      </c>
      <c r="C8" s="22" t="s">
        <v>192</v>
      </c>
      <c r="D8" s="23" t="s">
        <v>144</v>
      </c>
      <c r="E8" s="23"/>
      <c r="G8" s="15" t="str">
        <f>B8&amp;" - "&amp;A8&amp;": "&amp;Table1[[#This Row],[Code]]&amp;" . "&amp;C8</f>
        <v>01st - Probation: 01PB . JEFF</v>
      </c>
    </row>
    <row r="9" spans="1:7" s="15" customFormat="1" ht="15.75" customHeight="1">
      <c r="A9" s="21" t="s">
        <v>37</v>
      </c>
      <c r="B9" s="22" t="s">
        <v>101</v>
      </c>
      <c r="C9" s="22" t="s">
        <v>193</v>
      </c>
      <c r="D9" s="24" t="s">
        <v>145</v>
      </c>
      <c r="E9" s="24"/>
      <c r="G9" s="15" t="str">
        <f>B9&amp;" - "&amp;A9&amp;": "&amp;Table1[[#This Row],[Code]]&amp;" . "&amp;C9</f>
        <v>02nd - Denver District Court: 02TC . DENV</v>
      </c>
    </row>
    <row r="10" spans="1:7" s="15" customFormat="1" ht="15.75" customHeight="1">
      <c r="A10" s="21" t="s">
        <v>38</v>
      </c>
      <c r="B10" s="22" t="s">
        <v>101</v>
      </c>
      <c r="C10" s="22" t="s">
        <v>193</v>
      </c>
      <c r="D10" s="24" t="s">
        <v>146</v>
      </c>
      <c r="E10" s="24"/>
      <c r="G10" s="15" t="str">
        <f>B10&amp;" - "&amp;A10&amp;": "&amp;Table1[[#This Row],[Code]]&amp;" . "&amp;C10</f>
        <v>02nd - Denver Probate Court: 02TR . DENV</v>
      </c>
    </row>
    <row r="11" spans="1:7" s="15" customFormat="1" ht="15.75" customHeight="1">
      <c r="A11" s="21" t="s">
        <v>93</v>
      </c>
      <c r="B11" s="22" t="s">
        <v>101</v>
      </c>
      <c r="C11" s="22" t="s">
        <v>193</v>
      </c>
      <c r="D11" s="23" t="s">
        <v>147</v>
      </c>
      <c r="E11" s="23"/>
      <c r="G11" s="15" t="str">
        <f>B11&amp;" - "&amp;A11&amp;": "&amp;Table1[[#This Row],[Code]]&amp;" . "&amp;C11</f>
        <v>02nd - Probation - Denver Adult: 02PA . DENV</v>
      </c>
    </row>
    <row r="12" spans="1:7" s="15" customFormat="1" ht="15.75" customHeight="1">
      <c r="A12" s="21" t="s">
        <v>94</v>
      </c>
      <c r="B12" s="22" t="s">
        <v>101</v>
      </c>
      <c r="C12" s="22" t="s">
        <v>193</v>
      </c>
      <c r="D12" s="23" t="s">
        <v>148</v>
      </c>
      <c r="E12" s="23"/>
      <c r="G12" s="15" t="str">
        <f>B12&amp;" - "&amp;A12&amp;": "&amp;Table1[[#This Row],[Code]]&amp;" . "&amp;C12</f>
        <v>02nd - Probation - Denver Juvenile: 02PJ . DENV</v>
      </c>
    </row>
    <row r="13" spans="1:7" s="15" customFormat="1" ht="15.75" customHeight="1">
      <c r="A13" s="21" t="s">
        <v>149</v>
      </c>
      <c r="B13" s="22" t="s">
        <v>101</v>
      </c>
      <c r="C13" s="22" t="s">
        <v>193</v>
      </c>
      <c r="D13" s="23" t="s">
        <v>150</v>
      </c>
      <c r="E13" s="23"/>
      <c r="G13" s="15" t="str">
        <f>B13&amp;" - "&amp;A13&amp;": "&amp;Table1[[#This Row],[Code]]&amp;" . "&amp;C13</f>
        <v>02nd - Probation - Denver Juvenile TASC: 02PT . DENV</v>
      </c>
    </row>
    <row r="14" spans="1:7" s="15" customFormat="1" ht="15.75" customHeight="1">
      <c r="A14" s="21" t="s">
        <v>52</v>
      </c>
      <c r="B14" s="22" t="s">
        <v>102</v>
      </c>
      <c r="C14" s="22" t="s">
        <v>194</v>
      </c>
      <c r="D14" s="24" t="s">
        <v>151</v>
      </c>
      <c r="E14" s="24"/>
      <c r="G14" s="15" t="str">
        <f>B14&amp;" - "&amp;A14&amp;": "&amp;Table1[[#This Row],[Code]]&amp;" . "&amp;C14</f>
        <v>03rd - Huerfano Combined Court: 03TC . HUER</v>
      </c>
    </row>
    <row r="15" spans="1:7" s="15" customFormat="1" ht="15.75" customHeight="1">
      <c r="A15" s="21" t="s">
        <v>61</v>
      </c>
      <c r="B15" s="22" t="s">
        <v>102</v>
      </c>
      <c r="C15" s="22" t="s">
        <v>195</v>
      </c>
      <c r="D15" s="24" t="s">
        <v>151</v>
      </c>
      <c r="E15" s="24"/>
      <c r="G15" s="15" t="str">
        <f>B15&amp;" - "&amp;A15&amp;": "&amp;Table1[[#This Row],[Code]]&amp;" . "&amp;C15</f>
        <v>03rd - Las Animas Combined Court: 03TC . LASA</v>
      </c>
    </row>
    <row r="16" spans="1:7" s="15" customFormat="1" ht="15.75" customHeight="1">
      <c r="A16" s="21" t="s">
        <v>95</v>
      </c>
      <c r="B16" s="22" t="s">
        <v>102</v>
      </c>
      <c r="C16" s="22" t="s">
        <v>195</v>
      </c>
      <c r="D16" s="23" t="s">
        <v>152</v>
      </c>
      <c r="E16" s="23"/>
      <c r="G16" s="15" t="str">
        <f>B16&amp;" - "&amp;A16&amp;": "&amp;Table1[[#This Row],[Code]]&amp;" . "&amp;C16</f>
        <v>03rd - Probation : 03PB . LASA</v>
      </c>
    </row>
    <row r="17" spans="1:7" s="15" customFormat="1" ht="15.75" customHeight="1">
      <c r="A17" s="21" t="s">
        <v>43</v>
      </c>
      <c r="B17" s="22" t="s">
        <v>103</v>
      </c>
      <c r="C17" s="22" t="s">
        <v>196</v>
      </c>
      <c r="D17" s="24" t="s">
        <v>153</v>
      </c>
      <c r="E17" s="24"/>
      <c r="G17" s="15" t="str">
        <f>B17&amp;" - "&amp;A17&amp;": "&amp;Table1[[#This Row],[Code]]&amp;" . "&amp;C17</f>
        <v>04th - El Paso Combined Court: 04TC . ELPA</v>
      </c>
    </row>
    <row r="18" spans="1:7" s="15" customFormat="1" ht="15.75" customHeight="1">
      <c r="A18" s="21" t="s">
        <v>87</v>
      </c>
      <c r="B18" s="22" t="s">
        <v>103</v>
      </c>
      <c r="C18" s="22" t="s">
        <v>197</v>
      </c>
      <c r="D18" s="24" t="s">
        <v>153</v>
      </c>
      <c r="E18" s="24"/>
      <c r="G18" s="15" t="str">
        <f>B18&amp;" - "&amp;A18&amp;": "&amp;Table1[[#This Row],[Code]]&amp;" . "&amp;C18</f>
        <v>04th - Teller Combined Court: 04TC . TELL</v>
      </c>
    </row>
    <row r="19" spans="1:7" s="15" customFormat="1" ht="15.75" customHeight="1">
      <c r="A19" s="21" t="s">
        <v>92</v>
      </c>
      <c r="B19" s="22" t="s">
        <v>103</v>
      </c>
      <c r="C19" s="22" t="s">
        <v>196</v>
      </c>
      <c r="D19" s="23" t="s">
        <v>154</v>
      </c>
      <c r="E19" s="23"/>
      <c r="G19" s="15" t="str">
        <f>B19&amp;" - "&amp;A19&amp;": "&amp;Table1[[#This Row],[Code]]&amp;" . "&amp;C19</f>
        <v>04th - Probation: 04PB . ELPA</v>
      </c>
    </row>
    <row r="20" spans="1:7" s="15" customFormat="1" ht="15.75" customHeight="1">
      <c r="A20" s="21" t="s">
        <v>31</v>
      </c>
      <c r="B20" s="22" t="s">
        <v>104</v>
      </c>
      <c r="C20" s="22" t="s">
        <v>198</v>
      </c>
      <c r="D20" s="24" t="s">
        <v>155</v>
      </c>
      <c r="E20" s="24"/>
      <c r="G20" s="15" t="str">
        <f>B20&amp;" - "&amp;A20&amp;": "&amp;Table1[[#This Row],[Code]]&amp;" . "&amp;C20</f>
        <v>05th - Clear Creek Combined Court: 05TC . CLEA</v>
      </c>
    </row>
    <row r="21" spans="1:7" s="15" customFormat="1" ht="15.75" customHeight="1">
      <c r="A21" s="21" t="s">
        <v>42</v>
      </c>
      <c r="B21" s="22" t="s">
        <v>104</v>
      </c>
      <c r="C21" s="22" t="s">
        <v>199</v>
      </c>
      <c r="D21" s="24" t="s">
        <v>155</v>
      </c>
      <c r="E21" s="24"/>
      <c r="G21" s="15" t="str">
        <f>B21&amp;" - "&amp;A21&amp;": "&amp;Table1[[#This Row],[Code]]&amp;" . "&amp;C21</f>
        <v>05th - Eagle Combined Court: 05TC . EAGL</v>
      </c>
    </row>
    <row r="22" spans="1:7" s="15" customFormat="1" ht="15.75" customHeight="1">
      <c r="A22" s="21" t="s">
        <v>59</v>
      </c>
      <c r="B22" s="22" t="s">
        <v>104</v>
      </c>
      <c r="C22" s="22" t="s">
        <v>200</v>
      </c>
      <c r="D22" s="24" t="s">
        <v>155</v>
      </c>
      <c r="E22" s="24"/>
      <c r="G22" s="15" t="str">
        <f>B22&amp;" - "&amp;A22&amp;": "&amp;Table1[[#This Row],[Code]]&amp;" . "&amp;C22</f>
        <v>05th - Lake Combined Court: 05TC . LAKE</v>
      </c>
    </row>
    <row r="23" spans="1:7" s="15" customFormat="1" ht="15.75" customHeight="1">
      <c r="A23" s="21" t="s">
        <v>86</v>
      </c>
      <c r="B23" s="22" t="s">
        <v>104</v>
      </c>
      <c r="C23" s="22" t="s">
        <v>201</v>
      </c>
      <c r="D23" s="24" t="s">
        <v>155</v>
      </c>
      <c r="E23" s="24"/>
      <c r="G23" s="15" t="str">
        <f>B23&amp;" - "&amp;A23&amp;": "&amp;Table1[[#This Row],[Code]]&amp;" . "&amp;C23</f>
        <v>05th - Summit Combined Court: 05TC . SUMM</v>
      </c>
    </row>
    <row r="24" spans="1:7" s="15" customFormat="1" ht="15.75" customHeight="1">
      <c r="A24" s="21" t="s">
        <v>92</v>
      </c>
      <c r="B24" s="22" t="s">
        <v>104</v>
      </c>
      <c r="C24" s="22" t="s">
        <v>199</v>
      </c>
      <c r="D24" s="23" t="s">
        <v>156</v>
      </c>
      <c r="E24" s="23"/>
      <c r="G24" s="15" t="str">
        <f>B24&amp;" - "&amp;A24&amp;": "&amp;Table1[[#This Row],[Code]]&amp;" . "&amp;C24</f>
        <v>05th - Probation: 05PB . EAGL</v>
      </c>
    </row>
    <row r="25" spans="1:7" s="15" customFormat="1" ht="15.75" customHeight="1">
      <c r="A25" s="21" t="s">
        <v>115</v>
      </c>
      <c r="B25" s="22" t="s">
        <v>105</v>
      </c>
      <c r="C25" s="22" t="s">
        <v>202</v>
      </c>
      <c r="D25" s="24" t="s">
        <v>157</v>
      </c>
      <c r="E25" s="24"/>
      <c r="G25" s="15" t="str">
        <f>B25&amp;" - "&amp;A25&amp;": "&amp;Table1[[#This Row],[Code]]&amp;" . "&amp;C25</f>
        <v>06th - Archuleta Combined Court: 06TC . ARCH</v>
      </c>
    </row>
    <row r="26" spans="1:7" s="15" customFormat="1" ht="15.75" customHeight="1">
      <c r="A26" s="21" t="s">
        <v>58</v>
      </c>
      <c r="B26" s="22" t="s">
        <v>105</v>
      </c>
      <c r="C26" s="22" t="s">
        <v>203</v>
      </c>
      <c r="D26" s="24" t="s">
        <v>157</v>
      </c>
      <c r="E26" s="24"/>
      <c r="G26" s="15" t="str">
        <f>B26&amp;" - "&amp;A26&amp;": "&amp;Table1[[#This Row],[Code]]&amp;" . "&amp;C26</f>
        <v>06th - La Plata Combined Court: 06TC . LAPL</v>
      </c>
    </row>
    <row r="27" spans="1:7" s="15" customFormat="1" ht="15.75" customHeight="1">
      <c r="A27" s="21" t="s">
        <v>83</v>
      </c>
      <c r="B27" s="22" t="s">
        <v>105</v>
      </c>
      <c r="C27" s="22" t="s">
        <v>204</v>
      </c>
      <c r="D27" s="24" t="s">
        <v>157</v>
      </c>
      <c r="E27" s="24"/>
      <c r="G27" s="15" t="str">
        <f>B27&amp;" - "&amp;A27&amp;": "&amp;Table1[[#This Row],[Code]]&amp;" . "&amp;C27</f>
        <v>06th - San Juan Combined Court: 06TC . SANJ</v>
      </c>
    </row>
    <row r="28" spans="1:7" s="15" customFormat="1" ht="15.75" customHeight="1">
      <c r="A28" s="21" t="s">
        <v>92</v>
      </c>
      <c r="B28" s="22" t="s">
        <v>105</v>
      </c>
      <c r="C28" s="22" t="s">
        <v>203</v>
      </c>
      <c r="D28" s="23" t="s">
        <v>158</v>
      </c>
      <c r="E28" s="23"/>
      <c r="G28" s="15" t="str">
        <f>B28&amp;" - "&amp;A28&amp;": "&amp;Table1[[#This Row],[Code]]&amp;" . "&amp;C28</f>
        <v>06th - Probation: 06PB . LAPL</v>
      </c>
    </row>
    <row r="29" spans="1:7" s="15" customFormat="1" ht="15.75" customHeight="1">
      <c r="A29" s="21" t="s">
        <v>36</v>
      </c>
      <c r="B29" s="22" t="s">
        <v>106</v>
      </c>
      <c r="C29" s="22" t="s">
        <v>205</v>
      </c>
      <c r="D29" s="24" t="s">
        <v>159</v>
      </c>
      <c r="E29" s="24"/>
      <c r="G29" s="15" t="str">
        <f>B29&amp;" - "&amp;A29&amp;": "&amp;Table1[[#This Row],[Code]]&amp;" . "&amp;C29</f>
        <v>07th - Delta Combined Court: 07TC . DELT</v>
      </c>
    </row>
    <row r="30" spans="1:7" s="15" customFormat="1" ht="15.75" customHeight="1">
      <c r="A30" s="21" t="s">
        <v>50</v>
      </c>
      <c r="B30" s="22" t="s">
        <v>106</v>
      </c>
      <c r="C30" s="22" t="s">
        <v>206</v>
      </c>
      <c r="D30" s="24" t="s">
        <v>159</v>
      </c>
      <c r="E30" s="24"/>
      <c r="G30" s="15" t="str">
        <f>B30&amp;" - "&amp;A30&amp;": "&amp;Table1[[#This Row],[Code]]&amp;" . "&amp;C30</f>
        <v>07th - Gunnison Combined Court: 07TC . GUNN</v>
      </c>
    </row>
    <row r="31" spans="1:7" s="15" customFormat="1" ht="15.75" customHeight="1">
      <c r="A31" s="21" t="s">
        <v>51</v>
      </c>
      <c r="B31" s="22" t="s">
        <v>106</v>
      </c>
      <c r="C31" s="22" t="s">
        <v>207</v>
      </c>
      <c r="D31" s="24" t="s">
        <v>159</v>
      </c>
      <c r="E31" s="24"/>
      <c r="G31" s="15" t="str">
        <f>B31&amp;" - "&amp;A31&amp;": "&amp;Table1[[#This Row],[Code]]&amp;" . "&amp;C31</f>
        <v>07th - Hinsdale Combined Court: 07TC . HINS</v>
      </c>
    </row>
    <row r="32" spans="1:7" s="15" customFormat="1" ht="15.75" customHeight="1">
      <c r="A32" s="21" t="s">
        <v>69</v>
      </c>
      <c r="B32" s="22" t="s">
        <v>106</v>
      </c>
      <c r="C32" s="22" t="s">
        <v>208</v>
      </c>
      <c r="D32" s="24" t="s">
        <v>159</v>
      </c>
      <c r="E32" s="24"/>
      <c r="G32" s="15" t="str">
        <f>B32&amp;" - "&amp;A32&amp;": "&amp;Table1[[#This Row],[Code]]&amp;" . "&amp;C32</f>
        <v>07th - Montrose Combined Court: 07TC . MTRS</v>
      </c>
    </row>
    <row r="33" spans="1:7" s="15" customFormat="1" ht="15.75" customHeight="1">
      <c r="A33" s="21" t="s">
        <v>72</v>
      </c>
      <c r="B33" s="22" t="s">
        <v>106</v>
      </c>
      <c r="C33" s="22" t="s">
        <v>209</v>
      </c>
      <c r="D33" s="24" t="s">
        <v>159</v>
      </c>
      <c r="E33" s="24"/>
      <c r="G33" s="15" t="str">
        <f>B33&amp;" - "&amp;A33&amp;": "&amp;Table1[[#This Row],[Code]]&amp;" . "&amp;C33</f>
        <v>07th - Ouray Combined Court: 07TC . OURA</v>
      </c>
    </row>
    <row r="34" spans="1:7" s="15" customFormat="1" ht="15.75" customHeight="1">
      <c r="A34" s="21" t="s">
        <v>84</v>
      </c>
      <c r="B34" s="22" t="s">
        <v>106</v>
      </c>
      <c r="C34" s="22" t="s">
        <v>210</v>
      </c>
      <c r="D34" s="24" t="s">
        <v>159</v>
      </c>
      <c r="E34" s="24"/>
      <c r="G34" s="15" t="str">
        <f>B34&amp;" - "&amp;A34&amp;": "&amp;Table1[[#This Row],[Code]]&amp;" . "&amp;C34</f>
        <v>07th - San Miguel Combined Court: 07TC . SANM</v>
      </c>
    </row>
    <row r="35" spans="1:7" s="15" customFormat="1" ht="15.75" customHeight="1">
      <c r="A35" s="21" t="s">
        <v>92</v>
      </c>
      <c r="B35" s="22" t="s">
        <v>106</v>
      </c>
      <c r="C35" s="22" t="s">
        <v>208</v>
      </c>
      <c r="D35" s="23" t="s">
        <v>160</v>
      </c>
      <c r="E35" s="23"/>
      <c r="G35" s="15" t="str">
        <f>B35&amp;" - "&amp;A35&amp;": "&amp;Table1[[#This Row],[Code]]&amp;" . "&amp;C35</f>
        <v>07th - Probation: 07PB . MTRS</v>
      </c>
    </row>
    <row r="36" spans="1:7" s="15" customFormat="1" ht="15.75" customHeight="1">
      <c r="A36" s="21" t="s">
        <v>53</v>
      </c>
      <c r="B36" s="22" t="s">
        <v>107</v>
      </c>
      <c r="C36" s="22" t="s">
        <v>211</v>
      </c>
      <c r="D36" s="24" t="s">
        <v>161</v>
      </c>
      <c r="E36" s="24"/>
      <c r="G36" s="15" t="str">
        <f>B36&amp;" - "&amp;A36&amp;": "&amp;Table1[[#This Row],[Code]]&amp;" . "&amp;C36</f>
        <v>08th - Jackson Combined Court: 08TC . JACK</v>
      </c>
    </row>
    <row r="37" spans="1:7" s="15" customFormat="1" ht="15.75" customHeight="1">
      <c r="A37" s="21" t="s">
        <v>60</v>
      </c>
      <c r="B37" s="22" t="s">
        <v>107</v>
      </c>
      <c r="C37" s="22" t="s">
        <v>212</v>
      </c>
      <c r="D37" s="24" t="s">
        <v>161</v>
      </c>
      <c r="E37" s="24"/>
      <c r="G37" s="15" t="str">
        <f>B37&amp;" - "&amp;A37&amp;": "&amp;Table1[[#This Row],[Code]]&amp;" . "&amp;C37</f>
        <v>08th - Larimer Combined Court: 08TC . LARI</v>
      </c>
    </row>
    <row r="38" spans="1:7" s="15" customFormat="1" ht="15.75" customHeight="1">
      <c r="A38" s="21" t="s">
        <v>92</v>
      </c>
      <c r="B38" s="22" t="s">
        <v>107</v>
      </c>
      <c r="C38" s="22" t="s">
        <v>212</v>
      </c>
      <c r="D38" s="23" t="s">
        <v>162</v>
      </c>
      <c r="E38" s="23"/>
      <c r="G38" s="15" t="str">
        <f>B38&amp;" - "&amp;A38&amp;": "&amp;Table1[[#This Row],[Code]]&amp;" . "&amp;C38</f>
        <v>08th - Probation: 08PB . LARI</v>
      </c>
    </row>
    <row r="39" spans="1:7" s="15" customFormat="1" ht="15.75" customHeight="1">
      <c r="A39" s="21" t="s">
        <v>46</v>
      </c>
      <c r="B39" s="22" t="s">
        <v>108</v>
      </c>
      <c r="C39" s="22" t="s">
        <v>213</v>
      </c>
      <c r="D39" s="24" t="s">
        <v>163</v>
      </c>
      <c r="E39" s="24"/>
      <c r="G39" s="15" t="str">
        <f>B39&amp;" - "&amp;A39&amp;": "&amp;Table1[[#This Row],[Code]]&amp;" . "&amp;C39</f>
        <v>09th - Garfield Combined Court: 09TC . GARF</v>
      </c>
    </row>
    <row r="40" spans="1:7" s="15" customFormat="1" ht="15.75" customHeight="1">
      <c r="A40" s="21" t="s">
        <v>75</v>
      </c>
      <c r="B40" s="22" t="s">
        <v>108</v>
      </c>
      <c r="C40" s="22" t="s">
        <v>214</v>
      </c>
      <c r="D40" s="24" t="s">
        <v>163</v>
      </c>
      <c r="E40" s="24"/>
      <c r="G40" s="15" t="str">
        <f>B40&amp;" - "&amp;A40&amp;": "&amp;Table1[[#This Row],[Code]]&amp;" . "&amp;C40</f>
        <v>09th - Pitkin Combined Court: 09TC . PITK</v>
      </c>
    </row>
    <row r="41" spans="1:7" s="15" customFormat="1" ht="15.75" customHeight="1">
      <c r="A41" s="21" t="s">
        <v>79</v>
      </c>
      <c r="B41" s="22" t="s">
        <v>108</v>
      </c>
      <c r="C41" s="22" t="s">
        <v>215</v>
      </c>
      <c r="D41" s="24" t="s">
        <v>163</v>
      </c>
      <c r="E41" s="24"/>
      <c r="G41" s="15" t="str">
        <f>B41&amp;" - "&amp;A41&amp;": "&amp;Table1[[#This Row],[Code]]&amp;" . "&amp;C41</f>
        <v>09th - Rio Blanco Combined Court: 09TC . RIOB</v>
      </c>
    </row>
    <row r="42" spans="1:7" s="15" customFormat="1" ht="15.75" customHeight="1">
      <c r="A42" s="21" t="s">
        <v>92</v>
      </c>
      <c r="B42" s="22" t="s">
        <v>108</v>
      </c>
      <c r="C42" s="22" t="s">
        <v>213</v>
      </c>
      <c r="D42" s="23" t="s">
        <v>164</v>
      </c>
      <c r="E42" s="23"/>
      <c r="G42" s="15" t="str">
        <f>B42&amp;" - "&amp;A42&amp;": "&amp;Table1[[#This Row],[Code]]&amp;" . "&amp;C42</f>
        <v>09th - Probation: 09PB . GARF</v>
      </c>
    </row>
    <row r="43" spans="1:7" s="15" customFormat="1" ht="15.75" customHeight="1">
      <c r="A43" s="21" t="s">
        <v>77</v>
      </c>
      <c r="B43" s="22" t="s">
        <v>78</v>
      </c>
      <c r="C43" s="22" t="s">
        <v>216</v>
      </c>
      <c r="D43" s="24" t="s">
        <v>165</v>
      </c>
      <c r="E43" s="24"/>
      <c r="G43" s="15" t="str">
        <f>B43&amp;" - "&amp;A43&amp;": "&amp;Table1[[#This Row],[Code]]&amp;" . "&amp;C43</f>
        <v>10th - Pueblo Combined Court: 10TC . PUEB</v>
      </c>
    </row>
    <row r="44" spans="1:7" s="15" customFormat="1" ht="15.75" customHeight="1">
      <c r="A44" s="21" t="s">
        <v>92</v>
      </c>
      <c r="B44" s="22" t="s">
        <v>78</v>
      </c>
      <c r="C44" s="22" t="s">
        <v>216</v>
      </c>
      <c r="D44" s="23" t="s">
        <v>166</v>
      </c>
      <c r="E44" s="23"/>
      <c r="G44" s="15" t="str">
        <f>B44&amp;" - "&amp;A44&amp;": "&amp;Table1[[#This Row],[Code]]&amp;" . "&amp;C44</f>
        <v>10th - Probation: 10PB . PUEB</v>
      </c>
    </row>
    <row r="45" spans="1:7" s="15" customFormat="1" ht="15.75" customHeight="1">
      <c r="A45" s="21" t="s">
        <v>28</v>
      </c>
      <c r="B45" s="22" t="s">
        <v>29</v>
      </c>
      <c r="C45" s="22" t="s">
        <v>217</v>
      </c>
      <c r="D45" s="24" t="s">
        <v>167</v>
      </c>
      <c r="E45" s="24"/>
      <c r="G45" s="15" t="str">
        <f>B45&amp;" - "&amp;A45&amp;": "&amp;Table1[[#This Row],[Code]]&amp;" . "&amp;C45</f>
        <v>11th - Chaffee Combined Court: 11TC . CHAF</v>
      </c>
    </row>
    <row r="46" spans="1:7" s="15" customFormat="1" ht="15.75" customHeight="1">
      <c r="A46" s="21" t="s">
        <v>35</v>
      </c>
      <c r="B46" s="22" t="s">
        <v>29</v>
      </c>
      <c r="C46" s="22" t="s">
        <v>218</v>
      </c>
      <c r="D46" s="24" t="s">
        <v>167</v>
      </c>
      <c r="E46" s="24"/>
      <c r="G46" s="15" t="str">
        <f>B46&amp;" - "&amp;A46&amp;": "&amp;Table1[[#This Row],[Code]]&amp;" . "&amp;C46</f>
        <v>11th - Custer Combined Court: 11TC . CUST</v>
      </c>
    </row>
    <row r="47" spans="1:7" s="15" customFormat="1" ht="15.75" customHeight="1">
      <c r="A47" s="21" t="s">
        <v>45</v>
      </c>
      <c r="B47" s="22" t="s">
        <v>29</v>
      </c>
      <c r="C47" s="22" t="s">
        <v>219</v>
      </c>
      <c r="D47" s="24" t="s">
        <v>167</v>
      </c>
      <c r="E47" s="24"/>
      <c r="G47" s="15" t="str">
        <f>B47&amp;" - "&amp;A47&amp;": "&amp;Table1[[#This Row],[Code]]&amp;" . "&amp;C47</f>
        <v>11th - Fremont Combined Court: 11TC . FREM</v>
      </c>
    </row>
    <row r="48" spans="1:7" s="15" customFormat="1" ht="15.75" customHeight="1">
      <c r="A48" s="21" t="s">
        <v>73</v>
      </c>
      <c r="B48" s="22" t="s">
        <v>29</v>
      </c>
      <c r="C48" s="22" t="s">
        <v>220</v>
      </c>
      <c r="D48" s="24" t="s">
        <v>167</v>
      </c>
      <c r="E48" s="24"/>
      <c r="G48" s="15" t="str">
        <f>B48&amp;" - "&amp;A48&amp;": "&amp;Table1[[#This Row],[Code]]&amp;" . "&amp;C48</f>
        <v>11th - Park Combined Court: 11TC . PARK</v>
      </c>
    </row>
    <row r="49" spans="1:7" s="15" customFormat="1" ht="15.75" customHeight="1">
      <c r="A49" s="21" t="s">
        <v>92</v>
      </c>
      <c r="B49" s="22" t="s">
        <v>29</v>
      </c>
      <c r="C49" s="22" t="s">
        <v>219</v>
      </c>
      <c r="D49" s="23" t="s">
        <v>168</v>
      </c>
      <c r="E49" s="23"/>
      <c r="G49" s="15" t="str">
        <f>B49&amp;" - "&amp;A49&amp;": "&amp;Table1[[#This Row],[Code]]&amp;" . "&amp;C49</f>
        <v>11th - Probation: 11PB . FREM</v>
      </c>
    </row>
    <row r="50" spans="1:7" s="15" customFormat="1" ht="15.75" customHeight="1">
      <c r="A50" s="21" t="s">
        <v>114</v>
      </c>
      <c r="B50" s="22" t="s">
        <v>22</v>
      </c>
      <c r="C50" s="22" t="s">
        <v>221</v>
      </c>
      <c r="D50" s="24" t="s">
        <v>169</v>
      </c>
      <c r="E50" s="24"/>
      <c r="G50" s="15" t="str">
        <f>B50&amp;" - "&amp;A50&amp;": "&amp;Table1[[#This Row],[Code]]&amp;" . "&amp;C50</f>
        <v>12th - Alamosa Combined Court: 12TC . ALAM</v>
      </c>
    </row>
    <row r="51" spans="1:7" s="15" customFormat="1" ht="15.75" customHeight="1">
      <c r="A51" s="21" t="s">
        <v>32</v>
      </c>
      <c r="B51" s="22" t="s">
        <v>22</v>
      </c>
      <c r="C51" s="22" t="s">
        <v>222</v>
      </c>
      <c r="D51" s="24" t="s">
        <v>169</v>
      </c>
      <c r="E51" s="24"/>
      <c r="G51" s="15" t="str">
        <f>B51&amp;" - "&amp;A51&amp;": "&amp;Table1[[#This Row],[Code]]&amp;" . "&amp;C51</f>
        <v>12th - Conejos Combined Court: 12TC . CONE</v>
      </c>
    </row>
    <row r="52" spans="1:7" s="15" customFormat="1" ht="15.75" customHeight="1">
      <c r="A52" s="21" t="s">
        <v>33</v>
      </c>
      <c r="B52" s="22" t="s">
        <v>22</v>
      </c>
      <c r="C52" s="22" t="s">
        <v>223</v>
      </c>
      <c r="D52" s="24" t="s">
        <v>169</v>
      </c>
      <c r="E52" s="24"/>
      <c r="G52" s="15" t="str">
        <f>B52&amp;" - "&amp;A52&amp;": "&amp;Table1[[#This Row],[Code]]&amp;" . "&amp;C52</f>
        <v>12th - Costilla Combined Court: 12TC . COST</v>
      </c>
    </row>
    <row r="53" spans="1:7" s="15" customFormat="1" ht="15.75" customHeight="1">
      <c r="A53" s="21" t="s">
        <v>66</v>
      </c>
      <c r="B53" s="22" t="s">
        <v>22</v>
      </c>
      <c r="C53" s="22" t="s">
        <v>224</v>
      </c>
      <c r="D53" s="24" t="s">
        <v>169</v>
      </c>
      <c r="E53" s="24"/>
      <c r="G53" s="15" t="str">
        <f>B53&amp;" - "&amp;A53&amp;": "&amp;Table1[[#This Row],[Code]]&amp;" . "&amp;C53</f>
        <v>12th - Mineral Combined Court: 12TC . MINE</v>
      </c>
    </row>
    <row r="54" spans="1:7" s="15" customFormat="1" ht="15.75" customHeight="1">
      <c r="A54" s="21" t="s">
        <v>80</v>
      </c>
      <c r="B54" s="22" t="s">
        <v>22</v>
      </c>
      <c r="C54" s="22" t="s">
        <v>225</v>
      </c>
      <c r="D54" s="24" t="s">
        <v>169</v>
      </c>
      <c r="E54" s="24"/>
      <c r="G54" s="15" t="str">
        <f>B54&amp;" - "&amp;A54&amp;": "&amp;Table1[[#This Row],[Code]]&amp;" . "&amp;C54</f>
        <v>12th - Rio Grande Combined Court: 12TC . RIOG</v>
      </c>
    </row>
    <row r="55" spans="1:7" s="15" customFormat="1" ht="15.75" customHeight="1">
      <c r="A55" s="21" t="s">
        <v>82</v>
      </c>
      <c r="B55" s="22" t="s">
        <v>22</v>
      </c>
      <c r="C55" s="22" t="s">
        <v>226</v>
      </c>
      <c r="D55" s="24" t="s">
        <v>169</v>
      </c>
      <c r="E55" s="24"/>
      <c r="G55" s="15" t="str">
        <f>B55&amp;" - "&amp;A55&amp;": "&amp;Table1[[#This Row],[Code]]&amp;" . "&amp;C55</f>
        <v>12th - Saguache Combined Court: 12TC . SAGU</v>
      </c>
    </row>
    <row r="56" spans="1:7" s="15" customFormat="1" ht="15.75" customHeight="1">
      <c r="A56" s="21" t="s">
        <v>92</v>
      </c>
      <c r="B56" s="22" t="s">
        <v>22</v>
      </c>
      <c r="C56" s="22" t="s">
        <v>221</v>
      </c>
      <c r="D56" s="23" t="s">
        <v>170</v>
      </c>
      <c r="E56" s="23"/>
      <c r="G56" s="15" t="str">
        <f>B56&amp;" - "&amp;A56&amp;": "&amp;Table1[[#This Row],[Code]]&amp;" . "&amp;C56</f>
        <v>12th - Probation: 12PB . ALAM</v>
      </c>
    </row>
    <row r="57" spans="1:7" s="15" customFormat="1" ht="15.75" customHeight="1">
      <c r="A57" s="21" t="s">
        <v>56</v>
      </c>
      <c r="B57" s="22" t="s">
        <v>57</v>
      </c>
      <c r="C57" s="22" t="s">
        <v>227</v>
      </c>
      <c r="D57" s="24" t="s">
        <v>171</v>
      </c>
      <c r="E57" s="24"/>
      <c r="G57" s="15" t="str">
        <f>B57&amp;" - "&amp;A57&amp;": "&amp;Table1[[#This Row],[Code]]&amp;" . "&amp;C57</f>
        <v>13th - Kit Carson Combined Court: 13TC . KITC</v>
      </c>
    </row>
    <row r="58" spans="1:7" s="15" customFormat="1" ht="15.75" customHeight="1">
      <c r="A58" s="21" t="s">
        <v>63</v>
      </c>
      <c r="B58" s="22" t="s">
        <v>57</v>
      </c>
      <c r="C58" s="22" t="s">
        <v>228</v>
      </c>
      <c r="D58" s="24" t="s">
        <v>171</v>
      </c>
      <c r="E58" s="24"/>
      <c r="G58" s="15" t="str">
        <f>B58&amp;" - "&amp;A58&amp;": "&amp;Table1[[#This Row],[Code]]&amp;" . "&amp;C58</f>
        <v>13th - Logan Combined Court: 13TC . LOGA</v>
      </c>
    </row>
    <row r="59" spans="1:7" s="15" customFormat="1" ht="15.75" customHeight="1">
      <c r="A59" s="21" t="s">
        <v>70</v>
      </c>
      <c r="B59" s="22" t="s">
        <v>57</v>
      </c>
      <c r="C59" s="22" t="s">
        <v>229</v>
      </c>
      <c r="D59" s="24" t="s">
        <v>171</v>
      </c>
      <c r="E59" s="24"/>
      <c r="G59" s="15" t="str">
        <f>B59&amp;" - "&amp;A59&amp;": "&amp;Table1[[#This Row],[Code]]&amp;" . "&amp;C59</f>
        <v>13th - Morgan Combined Court: 13TC . MORG</v>
      </c>
    </row>
    <row r="60" spans="1:7" s="15" customFormat="1" ht="15.75" customHeight="1">
      <c r="A60" s="21" t="s">
        <v>74</v>
      </c>
      <c r="B60" s="22" t="s">
        <v>57</v>
      </c>
      <c r="C60" s="22" t="s">
        <v>230</v>
      </c>
      <c r="D60" s="24" t="s">
        <v>171</v>
      </c>
      <c r="E60" s="24"/>
      <c r="G60" s="15" t="str">
        <f>B60&amp;" - "&amp;A60&amp;": "&amp;Table1[[#This Row],[Code]]&amp;" . "&amp;C60</f>
        <v>13th - Phillips Combined Court: 13TC . PHIL</v>
      </c>
    </row>
    <row r="61" spans="1:7" s="15" customFormat="1" ht="15.75" customHeight="1">
      <c r="A61" s="21" t="s">
        <v>85</v>
      </c>
      <c r="B61" s="22" t="s">
        <v>57</v>
      </c>
      <c r="C61" s="22" t="s">
        <v>231</v>
      </c>
      <c r="D61" s="24" t="s">
        <v>171</v>
      </c>
      <c r="E61" s="24"/>
      <c r="G61" s="15" t="str">
        <f>B61&amp;" - "&amp;A61&amp;": "&amp;Table1[[#This Row],[Code]]&amp;" . "&amp;C61</f>
        <v>13th - Sedgwick Combined Court: 13TC . SEDG</v>
      </c>
    </row>
    <row r="62" spans="1:7" s="15" customFormat="1" ht="15.75" customHeight="1">
      <c r="A62" s="21" t="s">
        <v>88</v>
      </c>
      <c r="B62" s="22" t="s">
        <v>57</v>
      </c>
      <c r="C62" s="22" t="s">
        <v>232</v>
      </c>
      <c r="D62" s="24" t="s">
        <v>171</v>
      </c>
      <c r="E62" s="24"/>
      <c r="G62" s="15" t="str">
        <f>B62&amp;" - "&amp;A62&amp;": "&amp;Table1[[#This Row],[Code]]&amp;" . "&amp;C62</f>
        <v>13th - Washington Combined Court: 13TC . WASH</v>
      </c>
    </row>
    <row r="63" spans="1:7" s="15" customFormat="1" ht="15.75" customHeight="1">
      <c r="A63" s="21" t="s">
        <v>91</v>
      </c>
      <c r="B63" s="22" t="s">
        <v>57</v>
      </c>
      <c r="C63" s="22" t="s">
        <v>233</v>
      </c>
      <c r="D63" s="24" t="s">
        <v>171</v>
      </c>
      <c r="E63" s="24"/>
      <c r="G63" s="15" t="str">
        <f>B63&amp;" - "&amp;A63&amp;": "&amp;Table1[[#This Row],[Code]]&amp;" . "&amp;C63</f>
        <v>13th - Yuma Combined Court: 13TC . YUMA</v>
      </c>
    </row>
    <row r="64" spans="1:7" s="15" customFormat="1" ht="15.75" customHeight="1">
      <c r="A64" s="21" t="s">
        <v>92</v>
      </c>
      <c r="B64" s="22" t="s">
        <v>57</v>
      </c>
      <c r="C64" s="22" t="s">
        <v>229</v>
      </c>
      <c r="D64" s="23" t="s">
        <v>172</v>
      </c>
      <c r="E64" s="23"/>
      <c r="G64" s="15" t="str">
        <f>B64&amp;" - "&amp;A64&amp;": "&amp;Table1[[#This Row],[Code]]&amp;" . "&amp;C64</f>
        <v>13th - Probation: 13PB . MORG</v>
      </c>
    </row>
    <row r="65" spans="1:7" s="15" customFormat="1" ht="15.75" customHeight="1">
      <c r="A65" s="21" t="s">
        <v>48</v>
      </c>
      <c r="B65" s="22" t="s">
        <v>49</v>
      </c>
      <c r="C65" s="22" t="s">
        <v>234</v>
      </c>
      <c r="D65" s="24" t="s">
        <v>173</v>
      </c>
      <c r="E65" s="24"/>
      <c r="G65" s="15" t="str">
        <f>B65&amp;" - "&amp;A65&amp;": "&amp;Table1[[#This Row],[Code]]&amp;" . "&amp;C65</f>
        <v>14th - Grand Combined Court: 14TC . GRAN</v>
      </c>
    </row>
    <row r="66" spans="1:7" s="15" customFormat="1" ht="15.75" customHeight="1">
      <c r="A66" s="21" t="s">
        <v>67</v>
      </c>
      <c r="B66" s="22" t="s">
        <v>49</v>
      </c>
      <c r="C66" s="22" t="s">
        <v>235</v>
      </c>
      <c r="D66" s="24" t="s">
        <v>173</v>
      </c>
      <c r="E66" s="24"/>
      <c r="G66" s="15" t="str">
        <f>B66&amp;" - "&amp;A66&amp;": "&amp;Table1[[#This Row],[Code]]&amp;" . "&amp;C66</f>
        <v>14th - Moffat Combined Court: 14TC . MOFF</v>
      </c>
    </row>
    <row r="67" spans="1:7" s="15" customFormat="1" ht="15.75" customHeight="1">
      <c r="A67" s="21" t="s">
        <v>81</v>
      </c>
      <c r="B67" s="22" t="s">
        <v>49</v>
      </c>
      <c r="C67" s="22" t="s">
        <v>236</v>
      </c>
      <c r="D67" s="24" t="s">
        <v>173</v>
      </c>
      <c r="E67" s="24"/>
      <c r="G67" s="15" t="str">
        <f>B67&amp;" - "&amp;A67&amp;": "&amp;Table1[[#This Row],[Code]]&amp;" . "&amp;C67</f>
        <v>14th - Routt Combined Court: 14TC . ROUT</v>
      </c>
    </row>
    <row r="68" spans="1:7" s="15" customFormat="1" ht="15.75" customHeight="1">
      <c r="A68" s="21" t="s">
        <v>92</v>
      </c>
      <c r="B68" s="22" t="s">
        <v>49</v>
      </c>
      <c r="C68" s="22" t="s">
        <v>236</v>
      </c>
      <c r="D68" s="23" t="s">
        <v>174</v>
      </c>
      <c r="E68" s="23"/>
      <c r="G68" s="15" t="str">
        <f>B68&amp;" - "&amp;A68&amp;": "&amp;Table1[[#This Row],[Code]]&amp;" . "&amp;C68</f>
        <v>14th - Probation: 14PB . ROUT</v>
      </c>
    </row>
    <row r="69" spans="1:7" s="15" customFormat="1" ht="15.75" customHeight="1">
      <c r="A69" s="21" t="s">
        <v>113</v>
      </c>
      <c r="B69" s="22" t="s">
        <v>24</v>
      </c>
      <c r="C69" s="22" t="s">
        <v>237</v>
      </c>
      <c r="D69" s="24" t="s">
        <v>175</v>
      </c>
      <c r="E69" s="24"/>
      <c r="G69" s="15" t="str">
        <f>B69&amp;" - "&amp;A69&amp;": "&amp;Table1[[#This Row],[Code]]&amp;" . "&amp;C69</f>
        <v>15th - Baca Combined Court: 15TC . BACA</v>
      </c>
    </row>
    <row r="70" spans="1:7" s="15" customFormat="1" ht="15.75" customHeight="1">
      <c r="A70" s="21" t="s">
        <v>30</v>
      </c>
      <c r="B70" s="22" t="s">
        <v>24</v>
      </c>
      <c r="C70" s="22" t="s">
        <v>238</v>
      </c>
      <c r="D70" s="24" t="s">
        <v>175</v>
      </c>
      <c r="E70" s="24"/>
      <c r="G70" s="15" t="str">
        <f>B70&amp;" - "&amp;A70&amp;": "&amp;Table1[[#This Row],[Code]]&amp;" . "&amp;C70</f>
        <v>15th - Cheyenne Combined Court: 15TC . CHEY</v>
      </c>
    </row>
    <row r="71" spans="1:7" s="15" customFormat="1" ht="15.75" customHeight="1">
      <c r="A71" s="21" t="s">
        <v>55</v>
      </c>
      <c r="B71" s="22" t="s">
        <v>24</v>
      </c>
      <c r="C71" s="22" t="s">
        <v>239</v>
      </c>
      <c r="D71" s="24" t="s">
        <v>175</v>
      </c>
      <c r="E71" s="24"/>
      <c r="G71" s="15" t="str">
        <f>B71&amp;" - "&amp;A71&amp;": "&amp;Table1[[#This Row],[Code]]&amp;" . "&amp;C71</f>
        <v>15th - Kiowa Combined Court: 15TC . KIOW</v>
      </c>
    </row>
    <row r="72" spans="1:7" s="15" customFormat="1" ht="15.75" customHeight="1">
      <c r="A72" s="21" t="s">
        <v>76</v>
      </c>
      <c r="B72" s="22" t="s">
        <v>24</v>
      </c>
      <c r="C72" s="22" t="s">
        <v>240</v>
      </c>
      <c r="D72" s="24" t="s">
        <v>175</v>
      </c>
      <c r="E72" s="24"/>
      <c r="G72" s="15" t="str">
        <f>B72&amp;" - "&amp;A72&amp;": "&amp;Table1[[#This Row],[Code]]&amp;" . "&amp;C72</f>
        <v>15th - Prowers Combined Court: 15TC . PROW</v>
      </c>
    </row>
    <row r="73" spans="1:7" s="15" customFormat="1" ht="15.75" customHeight="1">
      <c r="A73" s="21" t="s">
        <v>92</v>
      </c>
      <c r="B73" s="22" t="s">
        <v>24</v>
      </c>
      <c r="C73" s="22" t="s">
        <v>240</v>
      </c>
      <c r="D73" s="23" t="s">
        <v>176</v>
      </c>
      <c r="E73" s="23"/>
      <c r="G73" s="15" t="str">
        <f>B73&amp;" - "&amp;A73&amp;": "&amp;Table1[[#This Row],[Code]]&amp;" . "&amp;C73</f>
        <v>15th - Probation: 15PB . PROW</v>
      </c>
    </row>
    <row r="74" spans="1:7" s="15" customFormat="1" ht="15.75" customHeight="1">
      <c r="A74" s="21" t="s">
        <v>112</v>
      </c>
      <c r="B74" s="22" t="s">
        <v>25</v>
      </c>
      <c r="C74" s="22" t="s">
        <v>241</v>
      </c>
      <c r="D74" s="24" t="s">
        <v>177</v>
      </c>
      <c r="E74" s="24"/>
      <c r="G74" s="15" t="str">
        <f>B74&amp;" - "&amp;A74&amp;": "&amp;Table1[[#This Row],[Code]]&amp;" . "&amp;C74</f>
        <v>16th - Bent Combined Court: 16TC . BENT</v>
      </c>
    </row>
    <row r="75" spans="1:7" s="15" customFormat="1" ht="15.75" customHeight="1">
      <c r="A75" s="21" t="s">
        <v>34</v>
      </c>
      <c r="B75" s="22" t="s">
        <v>25</v>
      </c>
      <c r="C75" s="22" t="s">
        <v>242</v>
      </c>
      <c r="D75" s="24" t="s">
        <v>177</v>
      </c>
      <c r="E75" s="24"/>
      <c r="G75" s="15" t="str">
        <f>B75&amp;" - "&amp;A75&amp;": "&amp;Table1[[#This Row],[Code]]&amp;" . "&amp;C75</f>
        <v>16th - Crowley Combined Court: 16TC . CROW</v>
      </c>
    </row>
    <row r="76" spans="1:7" s="15" customFormat="1" ht="15.75" customHeight="1">
      <c r="A76" s="21" t="s">
        <v>71</v>
      </c>
      <c r="B76" s="22" t="s">
        <v>25</v>
      </c>
      <c r="C76" s="22" t="s">
        <v>243</v>
      </c>
      <c r="D76" s="24" t="s">
        <v>177</v>
      </c>
      <c r="E76" s="24"/>
      <c r="G76" s="15" t="str">
        <f>B76&amp;" - "&amp;A76&amp;": "&amp;Table1[[#This Row],[Code]]&amp;" . "&amp;C76</f>
        <v>16th - Otero Combined Court: 16TC . OTER</v>
      </c>
    </row>
    <row r="77" spans="1:7" s="15" customFormat="1" ht="15.75" customHeight="1">
      <c r="A77" s="21" t="s">
        <v>92</v>
      </c>
      <c r="B77" s="22" t="s">
        <v>25</v>
      </c>
      <c r="C77" s="22" t="s">
        <v>243</v>
      </c>
      <c r="D77" s="23" t="s">
        <v>178</v>
      </c>
      <c r="E77" s="23"/>
      <c r="G77" s="15" t="str">
        <f>B77&amp;" - "&amp;A77&amp;": "&amp;Table1[[#This Row],[Code]]&amp;" . "&amp;C77</f>
        <v>16th - Probation: 16PB . OTER</v>
      </c>
    </row>
    <row r="78" spans="1:7" s="15" customFormat="1" ht="15.75" customHeight="1">
      <c r="A78" s="21" t="s">
        <v>111</v>
      </c>
      <c r="B78" s="22" t="s">
        <v>21</v>
      </c>
      <c r="C78" s="22" t="s">
        <v>244</v>
      </c>
      <c r="D78" s="24" t="s">
        <v>179</v>
      </c>
      <c r="E78" s="24"/>
      <c r="G78" s="15" t="str">
        <f>B78&amp;" - "&amp;A78&amp;": "&amp;Table1[[#This Row],[Code]]&amp;" . "&amp;C78</f>
        <v>17th - Adams Combined Courts: 17TC . ADAM</v>
      </c>
    </row>
    <row r="79" spans="1:7" s="15" customFormat="1" ht="15.75" customHeight="1">
      <c r="A79" s="21" t="s">
        <v>27</v>
      </c>
      <c r="B79" s="22" t="s">
        <v>21</v>
      </c>
      <c r="C79" s="22" t="s">
        <v>245</v>
      </c>
      <c r="D79" s="23" t="s">
        <v>179</v>
      </c>
      <c r="E79" s="23"/>
      <c r="G79" s="15" t="str">
        <f>B79&amp;" - "&amp;A79&amp;": "&amp;Table1[[#This Row],[Code]]&amp;" . "&amp;C79</f>
        <v>17th - Broomfield Court: 17TC . BROO</v>
      </c>
    </row>
    <row r="80" spans="1:7" s="15" customFormat="1" ht="15.75" customHeight="1">
      <c r="A80" s="21" t="s">
        <v>92</v>
      </c>
      <c r="B80" s="22" t="s">
        <v>21</v>
      </c>
      <c r="C80" s="22" t="s">
        <v>244</v>
      </c>
      <c r="D80" s="23" t="s">
        <v>180</v>
      </c>
      <c r="E80" s="23"/>
      <c r="G80" s="15" t="str">
        <f>B80&amp;" - "&amp;A80&amp;": "&amp;Table1[[#This Row],[Code]]&amp;" . "&amp;C80</f>
        <v>17th - Probation: 17PB . ADAM</v>
      </c>
    </row>
    <row r="81" spans="1:7" s="15" customFormat="1" ht="15.75" customHeight="1">
      <c r="A81" s="21" t="s">
        <v>110</v>
      </c>
      <c r="B81" s="22" t="s">
        <v>23</v>
      </c>
      <c r="C81" s="22" t="s">
        <v>246</v>
      </c>
      <c r="D81" s="23" t="s">
        <v>181</v>
      </c>
      <c r="E81" s="24"/>
      <c r="G81" s="15" t="str">
        <f>B81&amp;" - "&amp;A81&amp;": "&amp;Table1[[#This Row],[Code]]&amp;" . "&amp;C81</f>
        <v>18th - Arapahoe Combined Court: 18TC . ARAP</v>
      </c>
    </row>
    <row r="82" spans="1:7" s="15" customFormat="1" ht="15.75" customHeight="1">
      <c r="A82" s="21" t="s">
        <v>41</v>
      </c>
      <c r="B82" s="22" t="s">
        <v>23</v>
      </c>
      <c r="C82" s="22" t="s">
        <v>247</v>
      </c>
      <c r="D82" s="24" t="s">
        <v>181</v>
      </c>
      <c r="E82" s="24"/>
      <c r="G82" s="15" t="str">
        <f>B82&amp;" - "&amp;A82&amp;": "&amp;Table1[[#This Row],[Code]]&amp;" . "&amp;C82</f>
        <v>18th - Douglas Combined Court: 18TC . DOUG</v>
      </c>
    </row>
    <row r="83" spans="1:7" s="15" customFormat="1" ht="15.75" customHeight="1">
      <c r="A83" s="21" t="s">
        <v>44</v>
      </c>
      <c r="B83" s="22" t="s">
        <v>23</v>
      </c>
      <c r="C83" s="22" t="s">
        <v>248</v>
      </c>
      <c r="D83" s="24" t="s">
        <v>181</v>
      </c>
      <c r="E83" s="24"/>
      <c r="G83" s="15" t="str">
        <f>B83&amp;" - "&amp;A83&amp;": "&amp;Table1[[#This Row],[Code]]&amp;" . "&amp;C83</f>
        <v>18th - Elbert Combined Court: 18TC . ELBE</v>
      </c>
    </row>
    <row r="84" spans="1:7" s="15" customFormat="1" ht="15.75" customHeight="1">
      <c r="A84" s="21" t="s">
        <v>62</v>
      </c>
      <c r="B84" s="22" t="s">
        <v>23</v>
      </c>
      <c r="C84" s="22" t="s">
        <v>249</v>
      </c>
      <c r="D84" s="24" t="s">
        <v>181</v>
      </c>
      <c r="E84" s="24"/>
      <c r="G84" s="15" t="str">
        <f>B84&amp;" - "&amp;A84&amp;": "&amp;Table1[[#This Row],[Code]]&amp;" . "&amp;C84</f>
        <v>18th - Lincoln Combined Court: 18TC . LINC</v>
      </c>
    </row>
    <row r="85" spans="1:7" s="15" customFormat="1" ht="15.75" customHeight="1">
      <c r="A85" s="21" t="s">
        <v>92</v>
      </c>
      <c r="B85" s="22" t="s">
        <v>23</v>
      </c>
      <c r="C85" s="22" t="s">
        <v>246</v>
      </c>
      <c r="D85" s="23" t="s">
        <v>182</v>
      </c>
      <c r="E85" s="23"/>
      <c r="G85" s="15" t="str">
        <f>B85&amp;" - "&amp;A85&amp;": "&amp;Table1[[#This Row],[Code]]&amp;" . "&amp;C85</f>
        <v>18th - Probation: 18PB . ARAP</v>
      </c>
    </row>
    <row r="86" spans="1:7" s="15" customFormat="1" ht="15.75" customHeight="1">
      <c r="A86" s="21" t="s">
        <v>89</v>
      </c>
      <c r="B86" s="22" t="s">
        <v>90</v>
      </c>
      <c r="C86" s="22" t="s">
        <v>250</v>
      </c>
      <c r="D86" s="24" t="s">
        <v>183</v>
      </c>
      <c r="E86" s="24"/>
      <c r="G86" s="15" t="str">
        <f>B86&amp;" - "&amp;A86&amp;": "&amp;Table1[[#This Row],[Code]]&amp;" . "&amp;C86</f>
        <v>19th - Weld Combined Court: 19TC . WELD</v>
      </c>
    </row>
    <row r="87" spans="1:7" s="15" customFormat="1" ht="15.75" customHeight="1">
      <c r="A87" s="21" t="s">
        <v>92</v>
      </c>
      <c r="B87" s="22" t="s">
        <v>90</v>
      </c>
      <c r="C87" s="22" t="s">
        <v>250</v>
      </c>
      <c r="D87" s="23" t="s">
        <v>184</v>
      </c>
      <c r="E87" s="23"/>
      <c r="G87" s="15" t="str">
        <f>B87&amp;" - "&amp;A87&amp;": "&amp;Table1[[#This Row],[Code]]&amp;" . "&amp;C87</f>
        <v>19th - Probation: 19PB . WELD</v>
      </c>
    </row>
    <row r="88" spans="1:7" s="15" customFormat="1" ht="15.75" customHeight="1">
      <c r="A88" s="21" t="s">
        <v>109</v>
      </c>
      <c r="B88" s="22" t="s">
        <v>26</v>
      </c>
      <c r="C88" s="22" t="s">
        <v>251</v>
      </c>
      <c r="D88" s="24" t="s">
        <v>185</v>
      </c>
      <c r="E88" s="24"/>
      <c r="G88" s="15" t="str">
        <f>B88&amp;" - "&amp;A88&amp;": "&amp;Table1[[#This Row],[Code]]&amp;" . "&amp;C88</f>
        <v>20th - Boulder Combined Court: 20TC . BOUL</v>
      </c>
    </row>
    <row r="89" spans="1:7" s="15" customFormat="1" ht="15.75" customHeight="1">
      <c r="A89" s="21" t="s">
        <v>92</v>
      </c>
      <c r="B89" s="22" t="s">
        <v>26</v>
      </c>
      <c r="C89" s="22" t="s">
        <v>251</v>
      </c>
      <c r="D89" s="23" t="s">
        <v>186</v>
      </c>
      <c r="E89" s="23"/>
      <c r="G89" s="15" t="str">
        <f>B89&amp;" - "&amp;A89&amp;": "&amp;Table1[[#This Row],[Code]]&amp;" . "&amp;C89</f>
        <v>20th - Probation: 20PB . BOUL</v>
      </c>
    </row>
    <row r="90" spans="1:7" s="15" customFormat="1" ht="15.75" customHeight="1">
      <c r="A90" s="21" t="s">
        <v>64</v>
      </c>
      <c r="B90" s="22" t="s">
        <v>65</v>
      </c>
      <c r="C90" s="22" t="s">
        <v>252</v>
      </c>
      <c r="D90" s="24" t="s">
        <v>187</v>
      </c>
      <c r="E90" s="24"/>
      <c r="G90" s="15" t="str">
        <f>B90&amp;" - "&amp;A90&amp;": "&amp;Table1[[#This Row],[Code]]&amp;" . "&amp;C90</f>
        <v>21st - Mesa Combined Court: 21TC . MESA</v>
      </c>
    </row>
    <row r="91" spans="1:7" s="15" customFormat="1" ht="15.75" customHeight="1">
      <c r="A91" s="21" t="s">
        <v>92</v>
      </c>
      <c r="B91" s="22" t="s">
        <v>65</v>
      </c>
      <c r="C91" s="22" t="s">
        <v>252</v>
      </c>
      <c r="D91" s="23" t="s">
        <v>188</v>
      </c>
      <c r="E91" s="23"/>
      <c r="G91" s="15" t="str">
        <f>B91&amp;" - "&amp;A91&amp;": "&amp;Table1[[#This Row],[Code]]&amp;" . "&amp;C91</f>
        <v>21st - Probation: 21PB . MESA</v>
      </c>
    </row>
    <row r="92" spans="1:7" s="15" customFormat="1" ht="15.75" customHeight="1">
      <c r="A92" s="21" t="s">
        <v>39</v>
      </c>
      <c r="B92" s="22" t="s">
        <v>40</v>
      </c>
      <c r="C92" s="22" t="s">
        <v>253</v>
      </c>
      <c r="D92" s="24" t="s">
        <v>189</v>
      </c>
      <c r="E92" s="24"/>
      <c r="G92" s="15" t="str">
        <f>B92&amp;" - "&amp;A92&amp;": "&amp;Table1[[#This Row],[Code]]&amp;" . "&amp;C92</f>
        <v>22nd - Dolores Combined Court: 22TC . DOLO</v>
      </c>
    </row>
    <row r="93" spans="1:7" s="15" customFormat="1" ht="15.75" customHeight="1">
      <c r="A93" s="21" t="s">
        <v>68</v>
      </c>
      <c r="B93" s="22" t="s">
        <v>40</v>
      </c>
      <c r="C93" s="22" t="s">
        <v>254</v>
      </c>
      <c r="D93" s="24" t="s">
        <v>189</v>
      </c>
      <c r="E93" s="24"/>
      <c r="G93" s="15" t="str">
        <f>B93&amp;" - "&amp;A93&amp;": "&amp;Table1[[#This Row],[Code]]&amp;" . "&amp;C93</f>
        <v>22nd - Montezuma District Court: 22TC . MTZM</v>
      </c>
    </row>
    <row r="94" spans="1:7" s="15" customFormat="1" ht="15.75" customHeight="1">
      <c r="A94" s="21" t="s">
        <v>92</v>
      </c>
      <c r="B94" s="22" t="s">
        <v>40</v>
      </c>
      <c r="C94" s="22" t="s">
        <v>254</v>
      </c>
      <c r="D94" s="23" t="s">
        <v>190</v>
      </c>
      <c r="E94" s="23"/>
      <c r="G94" s="15" t="str">
        <f>B94&amp;" - "&amp;A94&amp;": "&amp;Table1[[#This Row],[Code]]&amp;" . "&amp;C94</f>
        <v>22nd - Probation: 22PB . MTZM</v>
      </c>
    </row>
    <row r="95" spans="1:7" s="15" customFormat="1" ht="15.75" customHeight="1">
      <c r="A95" s="21" t="s">
        <v>267</v>
      </c>
      <c r="B95" s="22" t="s">
        <v>268</v>
      </c>
      <c r="C95" s="22" t="s">
        <v>268</v>
      </c>
      <c r="D95" s="23" t="s">
        <v>269</v>
      </c>
      <c r="E95" s="23"/>
      <c r="G95" s="15" t="str">
        <f>B95&amp;" - "&amp;A95&amp;": "&amp;Table1[[#This Row],[Code]]&amp;" . "&amp;C95</f>
        <v>SCAO - CTI: CSRV . SCAO</v>
      </c>
    </row>
    <row r="96" spans="1:7" ht="13">
      <c r="A96" s="21"/>
      <c r="B96" s="22"/>
      <c r="C96" s="22"/>
      <c r="D96" s="23"/>
    </row>
    <row r="97" spans="1:4" ht="13">
      <c r="A97" s="131"/>
      <c r="B97" s="132"/>
      <c r="C97" s="132"/>
      <c r="D97" s="133"/>
    </row>
    <row r="98" spans="1:4" ht="13">
      <c r="A98" s="131"/>
      <c r="B98" s="132"/>
      <c r="C98" s="132"/>
      <c r="D98" s="133"/>
    </row>
  </sheetData>
  <sortState xmlns:xlrd2="http://schemas.microsoft.com/office/spreadsheetml/2017/richdata2" ref="A11:C100">
    <sortCondition ref="B11:B100"/>
  </sortState>
  <phoneticPr fontId="4"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01517236142D44A5A0FCEEBC522753" ma:contentTypeVersion="10" ma:contentTypeDescription="Create a new document." ma:contentTypeScope="" ma:versionID="9ed26f2a3c6b22ffd58d71442279fab6">
  <xsd:schema xmlns:xsd="http://www.w3.org/2001/XMLSchema" xmlns:xs="http://www.w3.org/2001/XMLSchema" xmlns:p="http://schemas.microsoft.com/office/2006/metadata/properties" xmlns:ns3="f76f4822-25ad-46d6-ba40-6e175d813d57" xmlns:ns4="6393dfc2-2443-438f-8ce2-02ffa2ffa75c" targetNamespace="http://schemas.microsoft.com/office/2006/metadata/properties" ma:root="true" ma:fieldsID="7ec04b0680b7aeb78230284846e78294" ns3:_="" ns4:_="">
    <xsd:import namespace="f76f4822-25ad-46d6-ba40-6e175d813d57"/>
    <xsd:import namespace="6393dfc2-2443-438f-8ce2-02ffa2ffa75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f4822-25ad-46d6-ba40-6e175d813d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93dfc2-2443-438f-8ce2-02ffa2ffa7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5BF5D-5F58-4C59-A89B-714460177246}">
  <ds:schemaRefs>
    <ds:schemaRef ds:uri="http://schemas.microsoft.com/sharepoint/v3/contenttype/forms"/>
  </ds:schemaRefs>
</ds:datastoreItem>
</file>

<file path=customXml/itemProps2.xml><?xml version="1.0" encoding="utf-8"?>
<ds:datastoreItem xmlns:ds="http://schemas.openxmlformats.org/officeDocument/2006/customXml" ds:itemID="{8D900768-62B6-4C9D-87C7-34493C52B7E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6393dfc2-2443-438f-8ce2-02ffa2ffa75c"/>
    <ds:schemaRef ds:uri="http://schemas.microsoft.com/office/2006/metadata/properties"/>
    <ds:schemaRef ds:uri="f76f4822-25ad-46d6-ba40-6e175d813d57"/>
    <ds:schemaRef ds:uri="http://www.w3.org/XML/1998/namespace"/>
    <ds:schemaRef ds:uri="http://purl.org/dc/dcmitype/"/>
  </ds:schemaRefs>
</ds:datastoreItem>
</file>

<file path=customXml/itemProps3.xml><?xml version="1.0" encoding="utf-8"?>
<ds:datastoreItem xmlns:ds="http://schemas.openxmlformats.org/officeDocument/2006/customXml" ds:itemID="{86688B12-ABA5-4563-A08C-7F2180813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f4822-25ad-46d6-ba40-6e175d813d57"/>
    <ds:schemaRef ds:uri="6393dfc2-2443-438f-8ce2-02ffa2ffa7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Multi-Location Invoice</vt:lpstr>
      <vt:lpstr>BHO Multi-Location Invoice </vt:lpstr>
      <vt:lpstr>Cover Sheet</vt:lpstr>
      <vt:lpstr>Sheet3</vt:lpstr>
      <vt:lpstr>Sheet1</vt:lpstr>
      <vt:lpstr>CountyAndOrgCode</vt:lpstr>
      <vt:lpstr>CountyDistrict</vt:lpstr>
      <vt:lpstr>DistrictCounties</vt:lpstr>
      <vt:lpstr>Mileage</vt:lpstr>
      <vt:lpstr>'Cover Sheet'!Print_Area</vt:lpstr>
      <vt:lpstr>YesorNo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b888jel</dc:creator>
  <cp:lastModifiedBy>helmy, diana</cp:lastModifiedBy>
  <cp:lastPrinted>2023-04-13T18:55:05Z</cp:lastPrinted>
  <dcterms:created xsi:type="dcterms:W3CDTF">2006-10-20T11:50:00Z</dcterms:created>
  <dcterms:modified xsi:type="dcterms:W3CDTF">2024-01-03T02:06:42Z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0x0101005E01517236142D44A5A0FCEEBC522753</vt:lpwstr>
  </property>
</Properties>
</file>